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2"/>
  </bookViews>
  <sheets>
    <sheet name="Тит" sheetId="9" r:id="rId1"/>
    <sheet name="ГСК" sheetId="8" r:id="rId2"/>
    <sheet name="Девушки" sheetId="4" r:id="rId3"/>
    <sheet name="Юноши" sheetId="15" r:id="rId4"/>
  </sheets>
  <definedNames>
    <definedName name="_xlnm.Print_Area" localSheetId="2">Девушки!$A$1:$Y$133</definedName>
    <definedName name="_xlnm.Print_Area" localSheetId="3">Юноши!$A$1:$Z$103</definedName>
  </definedNames>
  <calcPr calcId="145621"/>
</workbook>
</file>

<file path=xl/calcChain.xml><?xml version="1.0" encoding="utf-8"?>
<calcChain xmlns="http://schemas.openxmlformats.org/spreadsheetml/2006/main">
  <c r="K83" i="15" l="1"/>
  <c r="K87" i="15"/>
  <c r="K86" i="15"/>
  <c r="K91" i="15"/>
  <c r="K95" i="15"/>
  <c r="K89" i="15"/>
  <c r="K88" i="15"/>
  <c r="K94" i="15"/>
  <c r="K90" i="15"/>
  <c r="K92" i="15"/>
  <c r="K85" i="15"/>
  <c r="K93" i="15"/>
  <c r="K96" i="15"/>
  <c r="K97" i="15"/>
  <c r="K84" i="15"/>
  <c r="Y97" i="15" l="1"/>
  <c r="U97" i="15"/>
  <c r="S97" i="15"/>
  <c r="Q97" i="15"/>
  <c r="O97" i="15"/>
  <c r="M97" i="15"/>
  <c r="Z97" i="15" s="1"/>
  <c r="Y96" i="15"/>
  <c r="U96" i="15"/>
  <c r="S96" i="15"/>
  <c r="Q96" i="15"/>
  <c r="O96" i="15"/>
  <c r="Y95" i="15"/>
  <c r="U95" i="15"/>
  <c r="S95" i="15"/>
  <c r="Q95" i="15"/>
  <c r="O95" i="15"/>
  <c r="M95" i="15"/>
  <c r="Z95" i="15" s="1"/>
  <c r="Y94" i="15"/>
  <c r="U94" i="15"/>
  <c r="S94" i="15"/>
  <c r="Q94" i="15"/>
  <c r="O94" i="15"/>
  <c r="M94" i="15"/>
  <c r="Z94" i="15" s="1"/>
  <c r="Y93" i="15"/>
  <c r="U93" i="15"/>
  <c r="S93" i="15"/>
  <c r="Q93" i="15"/>
  <c r="O93" i="15"/>
  <c r="M93" i="15"/>
  <c r="Z93" i="15" s="1"/>
  <c r="Y92" i="15"/>
  <c r="U92" i="15"/>
  <c r="S92" i="15"/>
  <c r="Q92" i="15"/>
  <c r="O92" i="15"/>
  <c r="M92" i="15"/>
  <c r="Z92" i="15" s="1"/>
  <c r="Y91" i="15"/>
  <c r="U91" i="15"/>
  <c r="S91" i="15"/>
  <c r="Q91" i="15"/>
  <c r="O91" i="15"/>
  <c r="M91" i="15"/>
  <c r="Z91" i="15" s="1"/>
  <c r="Y90" i="15"/>
  <c r="U90" i="15"/>
  <c r="S90" i="15"/>
  <c r="Q90" i="15"/>
  <c r="O90" i="15"/>
  <c r="M90" i="15"/>
  <c r="Z90" i="15" s="1"/>
  <c r="Y89" i="15"/>
  <c r="U89" i="15"/>
  <c r="S89" i="15"/>
  <c r="Q89" i="15"/>
  <c r="O89" i="15"/>
  <c r="M89" i="15"/>
  <c r="Z89" i="15" s="1"/>
  <c r="Y84" i="15"/>
  <c r="U84" i="15"/>
  <c r="S84" i="15"/>
  <c r="Q84" i="15"/>
  <c r="O84" i="15"/>
  <c r="M84" i="15"/>
  <c r="Z84" i="15" s="1"/>
  <c r="Y88" i="15"/>
  <c r="U88" i="15"/>
  <c r="S88" i="15"/>
  <c r="Q88" i="15"/>
  <c r="O88" i="15"/>
  <c r="M88" i="15"/>
  <c r="Z88" i="15" s="1"/>
  <c r="Y85" i="15"/>
  <c r="U85" i="15"/>
  <c r="S85" i="15"/>
  <c r="Q85" i="15"/>
  <c r="O85" i="15"/>
  <c r="M85" i="15"/>
  <c r="Z85" i="15" s="1"/>
  <c r="Y86" i="15"/>
  <c r="U86" i="15"/>
  <c r="S86" i="15"/>
  <c r="Q86" i="15"/>
  <c r="O86" i="15"/>
  <c r="M86" i="15"/>
  <c r="Z86" i="15" s="1"/>
  <c r="Y87" i="15"/>
  <c r="U87" i="15"/>
  <c r="S87" i="15"/>
  <c r="Q87" i="15"/>
  <c r="O87" i="15"/>
  <c r="M87" i="15"/>
  <c r="Z87" i="15" s="1"/>
  <c r="Y83" i="15"/>
  <c r="U83" i="15"/>
  <c r="S83" i="15"/>
  <c r="Q83" i="15"/>
  <c r="O83" i="15"/>
  <c r="M83" i="15"/>
  <c r="Z83" i="15" s="1"/>
  <c r="Y74" i="15"/>
  <c r="U74" i="15"/>
  <c r="S74" i="15"/>
  <c r="Q74" i="15"/>
  <c r="O74" i="15"/>
  <c r="M74" i="15"/>
  <c r="K74" i="15"/>
  <c r="Y73" i="15"/>
  <c r="U73" i="15"/>
  <c r="S73" i="15"/>
  <c r="Q73" i="15"/>
  <c r="O73" i="15"/>
  <c r="M73" i="15"/>
  <c r="K73" i="15"/>
  <c r="Z73" i="15" s="1"/>
  <c r="Y72" i="15"/>
  <c r="U72" i="15"/>
  <c r="S72" i="15"/>
  <c r="Q72" i="15"/>
  <c r="O72" i="15"/>
  <c r="M72" i="15"/>
  <c r="K72" i="15"/>
  <c r="Y71" i="15"/>
  <c r="U71" i="15"/>
  <c r="S71" i="15"/>
  <c r="Q71" i="15"/>
  <c r="O71" i="15"/>
  <c r="M71" i="15"/>
  <c r="K71" i="15"/>
  <c r="Z71" i="15" s="1"/>
  <c r="Y70" i="15"/>
  <c r="U70" i="15"/>
  <c r="S70" i="15"/>
  <c r="Q70" i="15"/>
  <c r="O70" i="15"/>
  <c r="M70" i="15"/>
  <c r="K70" i="15"/>
  <c r="Y69" i="15"/>
  <c r="U69" i="15"/>
  <c r="S69" i="15"/>
  <c r="Q69" i="15"/>
  <c r="O69" i="15"/>
  <c r="M69" i="15"/>
  <c r="K69" i="15"/>
  <c r="Z69" i="15" s="1"/>
  <c r="Y68" i="15"/>
  <c r="U68" i="15"/>
  <c r="S68" i="15"/>
  <c r="Q68" i="15"/>
  <c r="O68" i="15"/>
  <c r="M68" i="15"/>
  <c r="K68" i="15"/>
  <c r="Y67" i="15"/>
  <c r="U67" i="15"/>
  <c r="S67" i="15"/>
  <c r="Q67" i="15"/>
  <c r="O67" i="15"/>
  <c r="M67" i="15"/>
  <c r="K67" i="15"/>
  <c r="Z67" i="15" s="1"/>
  <c r="Y66" i="15"/>
  <c r="U66" i="15"/>
  <c r="S66" i="15"/>
  <c r="Q66" i="15"/>
  <c r="O66" i="15"/>
  <c r="M66" i="15"/>
  <c r="K66" i="15"/>
  <c r="Y65" i="15"/>
  <c r="U65" i="15"/>
  <c r="S65" i="15"/>
  <c r="Q65" i="15"/>
  <c r="O65" i="15"/>
  <c r="M65" i="15"/>
  <c r="K65" i="15"/>
  <c r="Z65" i="15" s="1"/>
  <c r="Y64" i="15"/>
  <c r="U64" i="15"/>
  <c r="S64" i="15"/>
  <c r="Q64" i="15"/>
  <c r="O64" i="15"/>
  <c r="M64" i="15"/>
  <c r="K64" i="15"/>
  <c r="Y63" i="15"/>
  <c r="U63" i="15"/>
  <c r="S63" i="15"/>
  <c r="Q63" i="15"/>
  <c r="O63" i="15"/>
  <c r="M63" i="15"/>
  <c r="K63" i="15"/>
  <c r="Z63" i="15" s="1"/>
  <c r="Y62" i="15"/>
  <c r="U62" i="15"/>
  <c r="S62" i="15"/>
  <c r="Q62" i="15"/>
  <c r="O62" i="15"/>
  <c r="M62" i="15"/>
  <c r="K62" i="15"/>
  <c r="Y61" i="15"/>
  <c r="U61" i="15"/>
  <c r="S61" i="15"/>
  <c r="Q61" i="15"/>
  <c r="O61" i="15"/>
  <c r="M61" i="15"/>
  <c r="K61" i="15"/>
  <c r="Z61" i="15" s="1"/>
  <c r="Y60" i="15"/>
  <c r="U60" i="15"/>
  <c r="S60" i="15"/>
  <c r="Q60" i="15"/>
  <c r="O60" i="15"/>
  <c r="M60" i="15"/>
  <c r="K60" i="15"/>
  <c r="Y59" i="15"/>
  <c r="U59" i="15"/>
  <c r="S59" i="15"/>
  <c r="Q59" i="15"/>
  <c r="O59" i="15"/>
  <c r="M59" i="15"/>
  <c r="K59" i="15"/>
  <c r="Z59" i="15" s="1"/>
  <c r="Y58" i="15"/>
  <c r="U58" i="15"/>
  <c r="S58" i="15"/>
  <c r="Q58" i="15"/>
  <c r="O58" i="15"/>
  <c r="M58" i="15"/>
  <c r="K58" i="15"/>
  <c r="Y57" i="15"/>
  <c r="U57" i="15"/>
  <c r="S57" i="15"/>
  <c r="Q57" i="15"/>
  <c r="O57" i="15"/>
  <c r="M57" i="15"/>
  <c r="K57" i="15"/>
  <c r="Z57" i="15" s="1"/>
  <c r="Y56" i="15"/>
  <c r="U56" i="15"/>
  <c r="S56" i="15"/>
  <c r="Q56" i="15"/>
  <c r="O56" i="15"/>
  <c r="M56" i="15"/>
  <c r="K56" i="15"/>
  <c r="Y55" i="15"/>
  <c r="U55" i="15"/>
  <c r="S55" i="15"/>
  <c r="Q55" i="15"/>
  <c r="O55" i="15"/>
  <c r="M55" i="15"/>
  <c r="K55" i="15"/>
  <c r="Z55" i="15" s="1"/>
  <c r="Y54" i="15"/>
  <c r="U54" i="15"/>
  <c r="S54" i="15"/>
  <c r="Q54" i="15"/>
  <c r="O54" i="15"/>
  <c r="M54" i="15"/>
  <c r="K54" i="15"/>
  <c r="Y53" i="15"/>
  <c r="U53" i="15"/>
  <c r="S53" i="15"/>
  <c r="Q53" i="15"/>
  <c r="O53" i="15"/>
  <c r="M53" i="15"/>
  <c r="K53" i="15"/>
  <c r="Z53" i="15" s="1"/>
  <c r="Y52" i="15"/>
  <c r="U52" i="15"/>
  <c r="S52" i="15"/>
  <c r="Q52" i="15"/>
  <c r="O52" i="15"/>
  <c r="M52" i="15"/>
  <c r="K52" i="15"/>
  <c r="Y51" i="15"/>
  <c r="U51" i="15"/>
  <c r="S51" i="15"/>
  <c r="Q51" i="15"/>
  <c r="O51" i="15"/>
  <c r="M51" i="15"/>
  <c r="K51" i="15"/>
  <c r="Z51" i="15" s="1"/>
  <c r="Y50" i="15"/>
  <c r="U50" i="15"/>
  <c r="S50" i="15"/>
  <c r="Q50" i="15"/>
  <c r="O50" i="15"/>
  <c r="M50" i="15"/>
  <c r="K50" i="15"/>
  <c r="Y49" i="15"/>
  <c r="U49" i="15"/>
  <c r="S49" i="15"/>
  <c r="Q49" i="15"/>
  <c r="O49" i="15"/>
  <c r="M49" i="15"/>
  <c r="K49" i="15"/>
  <c r="Z49" i="15" s="1"/>
  <c r="Y48" i="15"/>
  <c r="U48" i="15"/>
  <c r="S48" i="15"/>
  <c r="Q48" i="15"/>
  <c r="O48" i="15"/>
  <c r="M48" i="15"/>
  <c r="K48" i="15"/>
  <c r="Y47" i="15"/>
  <c r="U47" i="15"/>
  <c r="S47" i="15"/>
  <c r="Q47" i="15"/>
  <c r="O47" i="15"/>
  <c r="M47" i="15"/>
  <c r="K47" i="15"/>
  <c r="Z47" i="15" s="1"/>
  <c r="Y46" i="15"/>
  <c r="U46" i="15"/>
  <c r="S46" i="15"/>
  <c r="Q46" i="15"/>
  <c r="O46" i="15"/>
  <c r="M46" i="15"/>
  <c r="K46" i="15"/>
  <c r="Y45" i="15"/>
  <c r="U45" i="15"/>
  <c r="S45" i="15"/>
  <c r="Q45" i="15"/>
  <c r="O45" i="15"/>
  <c r="M45" i="15"/>
  <c r="K45" i="15"/>
  <c r="Z45" i="15" s="1"/>
  <c r="Y44" i="15"/>
  <c r="U44" i="15"/>
  <c r="S44" i="15"/>
  <c r="Q44" i="15"/>
  <c r="O44" i="15"/>
  <c r="M44" i="15"/>
  <c r="K44" i="15"/>
  <c r="Y43" i="15"/>
  <c r="U43" i="15"/>
  <c r="S43" i="15"/>
  <c r="Q43" i="15"/>
  <c r="O43" i="15"/>
  <c r="M43" i="15"/>
  <c r="K43" i="15"/>
  <c r="Z43" i="15" s="1"/>
  <c r="Y42" i="15"/>
  <c r="U42" i="15"/>
  <c r="S42" i="15"/>
  <c r="Q42" i="15"/>
  <c r="O42" i="15"/>
  <c r="M42" i="15"/>
  <c r="K42" i="15"/>
  <c r="Y41" i="15"/>
  <c r="U41" i="15"/>
  <c r="S41" i="15"/>
  <c r="Q41" i="15"/>
  <c r="O41" i="15"/>
  <c r="M41" i="15"/>
  <c r="K41" i="15"/>
  <c r="Z41" i="15" s="1"/>
  <c r="Y40" i="15"/>
  <c r="U40" i="15"/>
  <c r="S40" i="15"/>
  <c r="Q40" i="15"/>
  <c r="O40" i="15"/>
  <c r="M40" i="15"/>
  <c r="K40" i="15"/>
  <c r="Y39" i="15"/>
  <c r="U39" i="15"/>
  <c r="S39" i="15"/>
  <c r="Q39" i="15"/>
  <c r="O39" i="15"/>
  <c r="M39" i="15"/>
  <c r="K39" i="15"/>
  <c r="Z39" i="15" s="1"/>
  <c r="Y38" i="15"/>
  <c r="U38" i="15"/>
  <c r="S38" i="15"/>
  <c r="Q38" i="15"/>
  <c r="O38" i="15"/>
  <c r="M38" i="15"/>
  <c r="K38" i="15"/>
  <c r="Y37" i="15"/>
  <c r="U37" i="15"/>
  <c r="S37" i="15"/>
  <c r="Q37" i="15"/>
  <c r="O37" i="15"/>
  <c r="M37" i="15"/>
  <c r="K37" i="15"/>
  <c r="Z37" i="15" s="1"/>
  <c r="Y36" i="15"/>
  <c r="U36" i="15"/>
  <c r="S36" i="15"/>
  <c r="Q36" i="15"/>
  <c r="O36" i="15"/>
  <c r="M36" i="15"/>
  <c r="K36" i="15"/>
  <c r="Y35" i="15"/>
  <c r="U35" i="15"/>
  <c r="S35" i="15"/>
  <c r="Q35" i="15"/>
  <c r="O35" i="15"/>
  <c r="M35" i="15"/>
  <c r="K35" i="15"/>
  <c r="Z35" i="15" s="1"/>
  <c r="Y34" i="15"/>
  <c r="U34" i="15"/>
  <c r="S34" i="15"/>
  <c r="Q34" i="15"/>
  <c r="O34" i="15"/>
  <c r="M34" i="15"/>
  <c r="K34" i="15"/>
  <c r="Y33" i="15"/>
  <c r="U33" i="15"/>
  <c r="S33" i="15"/>
  <c r="Q33" i="15"/>
  <c r="O33" i="15"/>
  <c r="M33" i="15"/>
  <c r="K33" i="15"/>
  <c r="Z33" i="15" s="1"/>
  <c r="Y32" i="15"/>
  <c r="U32" i="15"/>
  <c r="S32" i="15"/>
  <c r="Q32" i="15"/>
  <c r="O32" i="15"/>
  <c r="M32" i="15"/>
  <c r="K32" i="15"/>
  <c r="Y31" i="15"/>
  <c r="U31" i="15"/>
  <c r="S31" i="15"/>
  <c r="Q31" i="15"/>
  <c r="O31" i="15"/>
  <c r="M31" i="15"/>
  <c r="K31" i="15"/>
  <c r="Z31" i="15" s="1"/>
  <c r="Y30" i="15"/>
  <c r="U30" i="15"/>
  <c r="S30" i="15"/>
  <c r="Q30" i="15"/>
  <c r="O30" i="15"/>
  <c r="M30" i="15"/>
  <c r="K30" i="15"/>
  <c r="Y29" i="15"/>
  <c r="U29" i="15"/>
  <c r="S29" i="15"/>
  <c r="Q29" i="15"/>
  <c r="O29" i="15"/>
  <c r="M29" i="15"/>
  <c r="K29" i="15"/>
  <c r="Z29" i="15" s="1"/>
  <c r="Y28" i="15"/>
  <c r="U28" i="15"/>
  <c r="S28" i="15"/>
  <c r="Q28" i="15"/>
  <c r="O28" i="15"/>
  <c r="M28" i="15"/>
  <c r="K28" i="15"/>
  <c r="Y27" i="15"/>
  <c r="U27" i="15"/>
  <c r="S27" i="15"/>
  <c r="Q27" i="15"/>
  <c r="O27" i="15"/>
  <c r="M27" i="15"/>
  <c r="K27" i="15"/>
  <c r="Z27" i="15" s="1"/>
  <c r="Y26" i="15"/>
  <c r="U26" i="15"/>
  <c r="S26" i="15"/>
  <c r="Q26" i="15"/>
  <c r="O26" i="15"/>
  <c r="M26" i="15"/>
  <c r="K26" i="15"/>
  <c r="Y25" i="15"/>
  <c r="U25" i="15"/>
  <c r="S25" i="15"/>
  <c r="Q25" i="15"/>
  <c r="O25" i="15"/>
  <c r="M25" i="15"/>
  <c r="K25" i="15"/>
  <c r="Z25" i="15" s="1"/>
  <c r="Y24" i="15"/>
  <c r="U24" i="15"/>
  <c r="S24" i="15"/>
  <c r="Q24" i="15"/>
  <c r="O24" i="15"/>
  <c r="M24" i="15"/>
  <c r="K24" i="15"/>
  <c r="Y23" i="15"/>
  <c r="U23" i="15"/>
  <c r="S23" i="15"/>
  <c r="Q23" i="15"/>
  <c r="O23" i="15"/>
  <c r="M23" i="15"/>
  <c r="K23" i="15"/>
  <c r="Z23" i="15" s="1"/>
  <c r="Y22" i="15"/>
  <c r="U22" i="15"/>
  <c r="S22" i="15"/>
  <c r="Q22" i="15"/>
  <c r="O22" i="15"/>
  <c r="M22" i="15"/>
  <c r="K22" i="15"/>
  <c r="Y21" i="15"/>
  <c r="U21" i="15"/>
  <c r="S21" i="15"/>
  <c r="Q21" i="15"/>
  <c r="O21" i="15"/>
  <c r="M21" i="15"/>
  <c r="K21" i="15"/>
  <c r="Z21" i="15" s="1"/>
  <c r="Y20" i="15"/>
  <c r="U20" i="15"/>
  <c r="S20" i="15"/>
  <c r="Q20" i="15"/>
  <c r="O20" i="15"/>
  <c r="M20" i="15"/>
  <c r="K20" i="15"/>
  <c r="Y19" i="15"/>
  <c r="U19" i="15"/>
  <c r="S19" i="15"/>
  <c r="Q19" i="15"/>
  <c r="O19" i="15"/>
  <c r="M19" i="15"/>
  <c r="K19" i="15"/>
  <c r="Z19" i="15" s="1"/>
  <c r="Y18" i="15"/>
  <c r="U18" i="15"/>
  <c r="S18" i="15"/>
  <c r="Q18" i="15"/>
  <c r="O18" i="15"/>
  <c r="M18" i="15"/>
  <c r="K18" i="15"/>
  <c r="Y17" i="15"/>
  <c r="U17" i="15"/>
  <c r="S17" i="15"/>
  <c r="Q17" i="15"/>
  <c r="O17" i="15"/>
  <c r="M17" i="15"/>
  <c r="K17" i="15"/>
  <c r="Z17" i="15" s="1"/>
  <c r="Y16" i="15"/>
  <c r="U16" i="15"/>
  <c r="S16" i="15"/>
  <c r="Q16" i="15"/>
  <c r="O16" i="15"/>
  <c r="M16" i="15"/>
  <c r="K16" i="15"/>
  <c r="Y15" i="15"/>
  <c r="U15" i="15"/>
  <c r="S15" i="15"/>
  <c r="Q15" i="15"/>
  <c r="O15" i="15"/>
  <c r="M15" i="15"/>
  <c r="K15" i="15"/>
  <c r="Z15" i="15" s="1"/>
  <c r="Y14" i="15"/>
  <c r="U14" i="15"/>
  <c r="S14" i="15"/>
  <c r="Q14" i="15"/>
  <c r="O14" i="15"/>
  <c r="M14" i="15"/>
  <c r="K14" i="15"/>
  <c r="Y13" i="15"/>
  <c r="U13" i="15"/>
  <c r="S13" i="15"/>
  <c r="Q13" i="15"/>
  <c r="O13" i="15"/>
  <c r="M13" i="15"/>
  <c r="K13" i="15"/>
  <c r="Z13" i="15" s="1"/>
  <c r="Y12" i="15"/>
  <c r="U12" i="15"/>
  <c r="S12" i="15"/>
  <c r="Q12" i="15"/>
  <c r="O12" i="15"/>
  <c r="M12" i="15"/>
  <c r="K12" i="15"/>
  <c r="Y11" i="15"/>
  <c r="U11" i="15"/>
  <c r="S11" i="15"/>
  <c r="Q11" i="15"/>
  <c r="O11" i="15"/>
  <c r="M11" i="15"/>
  <c r="K11" i="15"/>
  <c r="Z11" i="15" s="1"/>
  <c r="Y10" i="15"/>
  <c r="U10" i="15"/>
  <c r="S10" i="15"/>
  <c r="Q10" i="15"/>
  <c r="O10" i="15"/>
  <c r="M10" i="15"/>
  <c r="K10" i="15"/>
  <c r="Y9" i="15"/>
  <c r="U9" i="15"/>
  <c r="S9" i="15"/>
  <c r="Q9" i="15"/>
  <c r="O9" i="15"/>
  <c r="M9" i="15"/>
  <c r="K9" i="15"/>
  <c r="Z9" i="15" s="1"/>
  <c r="Y8" i="15"/>
  <c r="U8" i="15"/>
  <c r="S8" i="15"/>
  <c r="Q8" i="15"/>
  <c r="O8" i="15"/>
  <c r="M8" i="15"/>
  <c r="K8" i="15"/>
  <c r="Y7" i="15"/>
  <c r="U7" i="15"/>
  <c r="S7" i="15"/>
  <c r="Q7" i="15"/>
  <c r="O7" i="15"/>
  <c r="M7" i="15"/>
  <c r="K7" i="15"/>
  <c r="Z7" i="15" s="1"/>
  <c r="Y6" i="15"/>
  <c r="U6" i="15"/>
  <c r="S6" i="15"/>
  <c r="Q6" i="15"/>
  <c r="O6" i="15"/>
  <c r="M6" i="15"/>
  <c r="K6" i="15"/>
  <c r="Y5" i="15"/>
  <c r="U5" i="15"/>
  <c r="S5" i="15"/>
  <c r="Q5" i="15"/>
  <c r="O5" i="15"/>
  <c r="M5" i="15"/>
  <c r="K5" i="15"/>
  <c r="Z5" i="15" s="1"/>
  <c r="Y4" i="15"/>
  <c r="U4" i="15"/>
  <c r="S4" i="15"/>
  <c r="Q4" i="15"/>
  <c r="O4" i="15"/>
  <c r="M4" i="15"/>
  <c r="K4" i="15"/>
  <c r="Z96" i="15" l="1"/>
  <c r="Z4" i="15"/>
  <c r="Z6" i="15"/>
  <c r="Z8" i="15"/>
  <c r="Z10" i="15"/>
  <c r="Z12" i="15"/>
  <c r="Z14" i="15"/>
  <c r="Z16" i="15"/>
  <c r="Z18" i="15"/>
  <c r="Z20" i="15"/>
  <c r="Z22" i="15"/>
  <c r="Z24" i="15"/>
  <c r="Z26" i="15"/>
  <c r="Z28" i="15"/>
  <c r="Z30" i="15"/>
  <c r="Z32" i="15"/>
  <c r="Z34" i="15"/>
  <c r="Z36" i="15"/>
  <c r="Z38" i="15"/>
  <c r="Z40" i="15"/>
  <c r="Z42" i="15"/>
  <c r="Z44" i="15"/>
  <c r="Z46" i="15"/>
  <c r="Z48" i="15"/>
  <c r="Z50" i="15"/>
  <c r="Z52" i="15"/>
  <c r="Z54" i="15"/>
  <c r="Z56" i="15"/>
  <c r="Z58" i="15"/>
  <c r="Z60" i="15"/>
  <c r="Z62" i="15"/>
  <c r="Z64" i="15"/>
  <c r="Z66" i="15"/>
  <c r="Z68" i="15"/>
  <c r="Z70" i="15"/>
  <c r="Z72" i="15"/>
  <c r="Z74" i="15"/>
  <c r="X4" i="4"/>
  <c r="X26" i="4"/>
  <c r="X49" i="4"/>
  <c r="X7" i="4"/>
  <c r="X15" i="4"/>
  <c r="X88" i="4"/>
  <c r="X10" i="4"/>
  <c r="X18" i="4"/>
  <c r="X20" i="4"/>
  <c r="X6" i="4"/>
  <c r="X108" i="4"/>
  <c r="X60" i="4"/>
  <c r="X77" i="4"/>
  <c r="X28" i="4"/>
  <c r="X9" i="4"/>
  <c r="X115" i="4"/>
  <c r="X44" i="4"/>
  <c r="X107" i="4"/>
  <c r="X34" i="4"/>
  <c r="X27" i="4"/>
  <c r="X111" i="4"/>
  <c r="X45" i="4"/>
  <c r="X114" i="4"/>
  <c r="X59" i="4"/>
  <c r="X50" i="4"/>
  <c r="X14" i="4"/>
  <c r="X17" i="4"/>
  <c r="X25" i="4"/>
  <c r="X110" i="4"/>
  <c r="X58" i="4"/>
  <c r="X112" i="4"/>
  <c r="X13" i="4"/>
  <c r="X113" i="4"/>
  <c r="X16" i="4"/>
  <c r="X19" i="4"/>
  <c r="X21" i="4"/>
  <c r="X41" i="4"/>
  <c r="X83" i="4"/>
  <c r="X5" i="4"/>
  <c r="X81" i="4"/>
  <c r="X40" i="4"/>
  <c r="X12" i="4"/>
  <c r="X117" i="4"/>
  <c r="X79" i="4"/>
  <c r="X36" i="4"/>
  <c r="X33" i="4"/>
  <c r="X116" i="4"/>
  <c r="X75" i="4"/>
  <c r="X35" i="4"/>
  <c r="X109" i="4"/>
  <c r="X69" i="4"/>
  <c r="X74" i="4"/>
  <c r="X91" i="4"/>
  <c r="X63" i="4"/>
  <c r="X46" i="4"/>
  <c r="X24" i="4"/>
  <c r="X38" i="4"/>
  <c r="X65" i="4"/>
  <c r="X61" i="4"/>
  <c r="X37" i="4"/>
  <c r="X31" i="4"/>
  <c r="X98" i="4"/>
  <c r="X66" i="4"/>
  <c r="X29" i="4"/>
  <c r="X11" i="4"/>
  <c r="X76" i="4"/>
  <c r="X30" i="4"/>
  <c r="X32" i="4"/>
  <c r="X54" i="4"/>
  <c r="X90" i="4"/>
  <c r="X87" i="4"/>
  <c r="X22" i="4"/>
  <c r="X73" i="4"/>
  <c r="X89" i="4"/>
  <c r="X97" i="4"/>
  <c r="X23" i="4"/>
  <c r="X68" i="4"/>
  <c r="X48" i="4"/>
  <c r="X67" i="4"/>
  <c r="X39" i="4"/>
  <c r="X8" i="4"/>
  <c r="X55" i="4"/>
  <c r="X64" i="4"/>
  <c r="X43" i="4"/>
  <c r="X52" i="4"/>
  <c r="X84" i="4"/>
  <c r="X78" i="4"/>
  <c r="X71" i="4"/>
  <c r="X53" i="4"/>
  <c r="X47" i="4"/>
  <c r="X57" i="4"/>
  <c r="X72" i="4"/>
  <c r="X82" i="4"/>
  <c r="X62" i="4"/>
  <c r="X80" i="4"/>
  <c r="X85" i="4"/>
  <c r="X92" i="4"/>
  <c r="X42" i="4"/>
  <c r="X99" i="4"/>
  <c r="X96" i="4"/>
  <c r="X56" i="4"/>
  <c r="X51" i="4"/>
  <c r="X70" i="4"/>
  <c r="X93" i="4"/>
  <c r="X94" i="4"/>
  <c r="X86" i="4"/>
  <c r="X100" i="4"/>
  <c r="X95" i="4"/>
  <c r="X101" i="4"/>
  <c r="X102" i="4"/>
  <c r="U94" i="4"/>
  <c r="U71" i="4"/>
  <c r="U55" i="4"/>
  <c r="U49" i="4"/>
  <c r="U93" i="4"/>
  <c r="U96" i="4"/>
  <c r="U77" i="4"/>
  <c r="U24" i="4"/>
  <c r="U99" i="4"/>
  <c r="U74" i="4"/>
  <c r="U52" i="4"/>
  <c r="U75" i="4"/>
  <c r="U91" i="4"/>
  <c r="U64" i="4"/>
  <c r="U60" i="4"/>
  <c r="U89" i="4"/>
  <c r="U100" i="4"/>
  <c r="U90" i="4"/>
  <c r="U88" i="4"/>
  <c r="U85" i="4"/>
  <c r="U81" i="4"/>
  <c r="U34" i="4"/>
  <c r="U38" i="4"/>
  <c r="U51" i="4"/>
  <c r="U54" i="4"/>
  <c r="U83" i="4"/>
  <c r="U67" i="4"/>
  <c r="U87" i="4"/>
  <c r="U97" i="4"/>
  <c r="U92" i="4"/>
  <c r="U80" i="4"/>
  <c r="U45" i="4"/>
  <c r="U57" i="4"/>
  <c r="U70" i="4"/>
  <c r="U23" i="4"/>
  <c r="U66" i="4"/>
  <c r="U79" i="4"/>
  <c r="U69" i="4"/>
  <c r="U53" i="4"/>
  <c r="U48" i="4"/>
  <c r="U29" i="4"/>
  <c r="U30" i="4"/>
  <c r="U10" i="4"/>
  <c r="U117" i="4"/>
  <c r="U76" i="4"/>
  <c r="U27" i="4"/>
  <c r="U56" i="4"/>
  <c r="U36" i="4"/>
  <c r="U116" i="4"/>
  <c r="U86" i="4"/>
  <c r="U28" i="4"/>
  <c r="U26" i="4"/>
  <c r="U17" i="4"/>
  <c r="U7" i="4"/>
  <c r="U72" i="4"/>
  <c r="U50" i="4"/>
  <c r="U65" i="4"/>
  <c r="U40" i="4"/>
  <c r="U22" i="4"/>
  <c r="U21" i="4"/>
  <c r="U61" i="4"/>
  <c r="U73" i="4"/>
  <c r="U37" i="4"/>
  <c r="U47" i="4"/>
  <c r="U41" i="4"/>
  <c r="U32" i="4"/>
  <c r="U20" i="4"/>
  <c r="U11" i="4"/>
  <c r="U84" i="4"/>
  <c r="U68" i="4"/>
  <c r="U33" i="4"/>
  <c r="U82" i="4"/>
  <c r="U35" i="4"/>
  <c r="U13" i="4"/>
  <c r="U113" i="4"/>
  <c r="U58" i="4"/>
  <c r="U110" i="4"/>
  <c r="U15" i="4"/>
  <c r="U25" i="4"/>
  <c r="U62" i="4"/>
  <c r="U18" i="4"/>
  <c r="U5" i="4"/>
  <c r="U115" i="4"/>
  <c r="U31" i="4"/>
  <c r="U39" i="4"/>
  <c r="U44" i="4"/>
  <c r="U114" i="4"/>
  <c r="U95" i="4"/>
  <c r="U59" i="4"/>
  <c r="U19" i="4"/>
  <c r="U43" i="4"/>
  <c r="U12" i="4"/>
  <c r="U6" i="4"/>
  <c r="U112" i="4"/>
  <c r="U78" i="4"/>
  <c r="U46" i="4"/>
  <c r="U16" i="4"/>
  <c r="U4" i="4"/>
  <c r="U63" i="4"/>
  <c r="U14" i="4"/>
  <c r="U8" i="4"/>
  <c r="U9" i="4"/>
  <c r="U111" i="4"/>
  <c r="U109" i="4"/>
  <c r="U107" i="4"/>
  <c r="U108" i="4"/>
  <c r="U42" i="4"/>
  <c r="U98" i="4"/>
  <c r="U101" i="4"/>
  <c r="U102" i="4"/>
  <c r="S61" i="4"/>
  <c r="S99" i="4"/>
  <c r="S66" i="4"/>
  <c r="S115" i="4"/>
  <c r="S90" i="4"/>
  <c r="S89" i="4"/>
  <c r="S95" i="4"/>
  <c r="S87" i="4"/>
  <c r="S88" i="4"/>
  <c r="S100" i="4"/>
  <c r="S117" i="4"/>
  <c r="S112" i="4"/>
  <c r="S97" i="4"/>
  <c r="S72" i="4"/>
  <c r="S74" i="4"/>
  <c r="S49" i="4"/>
  <c r="S84" i="4"/>
  <c r="S83" i="4"/>
  <c r="S59" i="4"/>
  <c r="S96" i="4"/>
  <c r="S77" i="4"/>
  <c r="S79" i="4"/>
  <c r="S92" i="4"/>
  <c r="S82" i="4"/>
  <c r="S69" i="4"/>
  <c r="S53" i="4"/>
  <c r="S98" i="4"/>
  <c r="S81" i="4"/>
  <c r="S71" i="4"/>
  <c r="S34" i="4"/>
  <c r="S78" i="4"/>
  <c r="S48" i="4"/>
  <c r="S63" i="4"/>
  <c r="S91" i="4"/>
  <c r="S68" i="4"/>
  <c r="S73" i="4"/>
  <c r="S85" i="4"/>
  <c r="S113" i="4"/>
  <c r="S116" i="4"/>
  <c r="S80" i="4"/>
  <c r="S76" i="4"/>
  <c r="S35" i="4"/>
  <c r="S45" i="4"/>
  <c r="S19" i="4"/>
  <c r="S67" i="4"/>
  <c r="S94" i="4"/>
  <c r="S57" i="4"/>
  <c r="S38" i="4"/>
  <c r="S50" i="4"/>
  <c r="S65" i="4"/>
  <c r="S40" i="4"/>
  <c r="S58" i="4"/>
  <c r="S93" i="4"/>
  <c r="S33" i="4"/>
  <c r="S46" i="4"/>
  <c r="S86" i="4"/>
  <c r="S43" i="4"/>
  <c r="S27" i="4"/>
  <c r="S64" i="4"/>
  <c r="S56" i="4"/>
  <c r="S25" i="4"/>
  <c r="S28" i="4"/>
  <c r="S31" i="4"/>
  <c r="S36" i="4"/>
  <c r="S24" i="4"/>
  <c r="S52" i="4"/>
  <c r="S51" i="4"/>
  <c r="S12" i="4"/>
  <c r="S39" i="4"/>
  <c r="S37" i="4"/>
  <c r="S47" i="4"/>
  <c r="S14" i="4"/>
  <c r="S109" i="4"/>
  <c r="S70" i="4"/>
  <c r="S9" i="4"/>
  <c r="S41" i="4"/>
  <c r="S62" i="4"/>
  <c r="S16" i="4"/>
  <c r="S42" i="4"/>
  <c r="S60" i="4"/>
  <c r="S26" i="4"/>
  <c r="S29" i="4"/>
  <c r="S54" i="4"/>
  <c r="S30" i="4"/>
  <c r="S17" i="4"/>
  <c r="S44" i="4"/>
  <c r="S22" i="4"/>
  <c r="S4" i="4"/>
  <c r="S32" i="4"/>
  <c r="S108" i="4"/>
  <c r="S20" i="4"/>
  <c r="S114" i="4"/>
  <c r="S15" i="4"/>
  <c r="S110" i="4"/>
  <c r="S11" i="4"/>
  <c r="S107" i="4"/>
  <c r="S21" i="4"/>
  <c r="S111" i="4"/>
  <c r="S55" i="4"/>
  <c r="S7" i="4"/>
  <c r="S18" i="4"/>
  <c r="S10" i="4"/>
  <c r="S13" i="4"/>
  <c r="S6" i="4"/>
  <c r="S5" i="4"/>
  <c r="S23" i="4"/>
  <c r="S8" i="4"/>
  <c r="S75" i="4"/>
  <c r="S101" i="4"/>
  <c r="S102" i="4"/>
  <c r="O95" i="4"/>
  <c r="O44" i="4"/>
  <c r="O87" i="4"/>
  <c r="O115" i="4"/>
  <c r="O90" i="4"/>
  <c r="O29" i="4"/>
  <c r="O96" i="4"/>
  <c r="O99" i="4"/>
  <c r="O114" i="4"/>
  <c r="O6" i="4"/>
  <c r="O38" i="4"/>
  <c r="O42" i="4"/>
  <c r="O52" i="4"/>
  <c r="O59" i="4"/>
  <c r="O15" i="4"/>
  <c r="O98" i="4"/>
  <c r="O97" i="4"/>
  <c r="O81" i="4"/>
  <c r="O84" i="4"/>
  <c r="O12" i="4"/>
  <c r="O54" i="4"/>
  <c r="O86" i="4"/>
  <c r="O88" i="4"/>
  <c r="O9" i="4"/>
  <c r="O11" i="4"/>
  <c r="O72" i="4"/>
  <c r="O39" i="4"/>
  <c r="O63" i="4"/>
  <c r="O74" i="4"/>
  <c r="O91" i="4"/>
  <c r="O60" i="4"/>
  <c r="O28" i="4"/>
  <c r="O45" i="4"/>
  <c r="O80" i="4"/>
  <c r="O5" i="4"/>
  <c r="O10" i="4"/>
  <c r="O19" i="4"/>
  <c r="O41" i="4"/>
  <c r="O33" i="4"/>
  <c r="O57" i="4"/>
  <c r="O108" i="4"/>
  <c r="O107" i="4"/>
  <c r="O65" i="4"/>
  <c r="O37" i="4"/>
  <c r="O34" i="4"/>
  <c r="O50" i="4"/>
  <c r="O18" i="4"/>
  <c r="O40" i="4"/>
  <c r="O43" i="4"/>
  <c r="O89" i="4"/>
  <c r="O62" i="4"/>
  <c r="O100" i="4"/>
  <c r="O20" i="4"/>
  <c r="O25" i="4"/>
  <c r="O58" i="4"/>
  <c r="O55" i="4"/>
  <c r="O46" i="4"/>
  <c r="O76" i="4"/>
  <c r="O35" i="4"/>
  <c r="O7" i="4"/>
  <c r="O110" i="4"/>
  <c r="O47" i="4"/>
  <c r="O31" i="4"/>
  <c r="O68" i="4"/>
  <c r="O67" i="4"/>
  <c r="O61" i="4"/>
  <c r="O77" i="4"/>
  <c r="O78" i="4"/>
  <c r="O73" i="4"/>
  <c r="O85" i="4"/>
  <c r="O49" i="4"/>
  <c r="O30" i="4"/>
  <c r="O22" i="4"/>
  <c r="O16" i="4"/>
  <c r="O23" i="4"/>
  <c r="O27" i="4"/>
  <c r="O66" i="4"/>
  <c r="O94" i="4"/>
  <c r="O113" i="4"/>
  <c r="O83" i="4"/>
  <c r="O79" i="4"/>
  <c r="O69" i="4"/>
  <c r="O92" i="4"/>
  <c r="O51" i="4"/>
  <c r="O48" i="4"/>
  <c r="O117" i="4"/>
  <c r="O21" i="4"/>
  <c r="O14" i="4"/>
  <c r="O4" i="4"/>
  <c r="O71" i="4"/>
  <c r="O17" i="4"/>
  <c r="O13" i="4"/>
  <c r="O82" i="4"/>
  <c r="O93" i="4"/>
  <c r="O64" i="4"/>
  <c r="O75" i="4"/>
  <c r="O56" i="4"/>
  <c r="O32" i="4"/>
  <c r="O36" i="4"/>
  <c r="O111" i="4"/>
  <c r="O8" i="4"/>
  <c r="O109" i="4"/>
  <c r="O24" i="4"/>
  <c r="O112" i="4"/>
  <c r="O53" i="4"/>
  <c r="O26" i="4"/>
  <c r="O116" i="4"/>
  <c r="O70" i="4"/>
  <c r="O101" i="4"/>
  <c r="O102" i="4"/>
  <c r="M5" i="4"/>
  <c r="M9" i="4"/>
  <c r="M11" i="4"/>
  <c r="M36" i="4"/>
  <c r="M57" i="4"/>
  <c r="M10" i="4"/>
  <c r="M29" i="4"/>
  <c r="M35" i="4"/>
  <c r="M7" i="4"/>
  <c r="M6" i="4"/>
  <c r="M111" i="4"/>
  <c r="M30" i="4"/>
  <c r="M108" i="4"/>
  <c r="M28" i="4"/>
  <c r="M22" i="4"/>
  <c r="M16" i="4"/>
  <c r="M110" i="4"/>
  <c r="M38" i="4"/>
  <c r="M12" i="4"/>
  <c r="M8" i="4"/>
  <c r="M47" i="4"/>
  <c r="M72" i="4"/>
  <c r="M42" i="4"/>
  <c r="M52" i="4"/>
  <c r="M107" i="4"/>
  <c r="M19" i="4"/>
  <c r="M65" i="4"/>
  <c r="M21" i="4"/>
  <c r="M56" i="4"/>
  <c r="M23" i="4"/>
  <c r="M41" i="4"/>
  <c r="M31" i="4"/>
  <c r="M37" i="4"/>
  <c r="M51" i="4"/>
  <c r="M27" i="4"/>
  <c r="M14" i="4"/>
  <c r="M109" i="4"/>
  <c r="M24" i="4"/>
  <c r="M4" i="4"/>
  <c r="M68" i="4"/>
  <c r="M71" i="4"/>
  <c r="M48" i="4"/>
  <c r="M44" i="4"/>
  <c r="M32" i="4"/>
  <c r="M66" i="4"/>
  <c r="M25" i="4"/>
  <c r="M17" i="4"/>
  <c r="M34" i="4"/>
  <c r="M59" i="4"/>
  <c r="M87" i="4"/>
  <c r="M50" i="4"/>
  <c r="M115" i="4"/>
  <c r="M13" i="4"/>
  <c r="M45" i="4"/>
  <c r="M112" i="4"/>
  <c r="M39" i="4"/>
  <c r="M15" i="4"/>
  <c r="M70" i="4"/>
  <c r="M98" i="4"/>
  <c r="M94" i="4"/>
  <c r="M58" i="4"/>
  <c r="M63" i="4"/>
  <c r="M54" i="4"/>
  <c r="M96" i="4"/>
  <c r="M90" i="4"/>
  <c r="M53" i="4"/>
  <c r="M18" i="4"/>
  <c r="M55" i="4"/>
  <c r="M40" i="4"/>
  <c r="M101" i="4"/>
  <c r="M114" i="4"/>
  <c r="M46" i="4"/>
  <c r="M86" i="4"/>
  <c r="M67" i="4"/>
  <c r="M43" i="4"/>
  <c r="M33" i="4"/>
  <c r="M74" i="4"/>
  <c r="M76" i="4"/>
  <c r="M61" i="4"/>
  <c r="M89" i="4"/>
  <c r="M97" i="4"/>
  <c r="M113" i="4"/>
  <c r="M62" i="4"/>
  <c r="M81" i="4"/>
  <c r="M83" i="4"/>
  <c r="M116" i="4"/>
  <c r="M77" i="4"/>
  <c r="M80" i="4"/>
  <c r="M91" i="4"/>
  <c r="M82" i="4"/>
  <c r="M79" i="4"/>
  <c r="M69" i="4"/>
  <c r="M60" i="4"/>
  <c r="M117" i="4"/>
  <c r="M92" i="4"/>
  <c r="M78" i="4"/>
  <c r="M73" i="4"/>
  <c r="M102" i="4"/>
  <c r="M93" i="4"/>
  <c r="M85" i="4"/>
  <c r="M99" i="4"/>
  <c r="M64" i="4"/>
  <c r="M49" i="4"/>
  <c r="M84" i="4"/>
  <c r="M75" i="4"/>
  <c r="M100" i="4"/>
  <c r="M26" i="4"/>
  <c r="M88" i="4"/>
  <c r="M20" i="4"/>
  <c r="M95" i="4"/>
  <c r="Q5" i="4"/>
  <c r="Q9" i="4"/>
  <c r="Q11" i="4"/>
  <c r="Q36" i="4"/>
  <c r="Q57" i="4"/>
  <c r="Q10" i="4"/>
  <c r="Q29" i="4"/>
  <c r="Q35" i="4"/>
  <c r="Q7" i="4"/>
  <c r="Q6" i="4"/>
  <c r="Q111" i="4"/>
  <c r="Q30" i="4"/>
  <c r="Q108" i="4"/>
  <c r="Q28" i="4"/>
  <c r="Q22" i="4"/>
  <c r="Q16" i="4"/>
  <c r="Q110" i="4"/>
  <c r="Q38" i="4"/>
  <c r="Q12" i="4"/>
  <c r="Q8" i="4"/>
  <c r="Q47" i="4"/>
  <c r="Q72" i="4"/>
  <c r="Q42" i="4"/>
  <c r="Q52" i="4"/>
  <c r="Q107" i="4"/>
  <c r="Q19" i="4"/>
  <c r="Q65" i="4"/>
  <c r="Q21" i="4"/>
  <c r="Q56" i="4"/>
  <c r="Q23" i="4"/>
  <c r="Q41" i="4"/>
  <c r="Q31" i="4"/>
  <c r="Q37" i="4"/>
  <c r="Q51" i="4"/>
  <c r="Q27" i="4"/>
  <c r="Q14" i="4"/>
  <c r="Q109" i="4"/>
  <c r="Q24" i="4"/>
  <c r="Q4" i="4"/>
  <c r="Q68" i="4"/>
  <c r="Q71" i="4"/>
  <c r="Q48" i="4"/>
  <c r="Q44" i="4"/>
  <c r="Q32" i="4"/>
  <c r="Q66" i="4"/>
  <c r="Q25" i="4"/>
  <c r="Q17" i="4"/>
  <c r="Q34" i="4"/>
  <c r="Q59" i="4"/>
  <c r="Q87" i="4"/>
  <c r="Q50" i="4"/>
  <c r="Q115" i="4"/>
  <c r="Q13" i="4"/>
  <c r="Q45" i="4"/>
  <c r="Q112" i="4"/>
  <c r="Q39" i="4"/>
  <c r="Q15" i="4"/>
  <c r="Q70" i="4"/>
  <c r="Q98" i="4"/>
  <c r="Q94" i="4"/>
  <c r="Q58" i="4"/>
  <c r="Q63" i="4"/>
  <c r="Q54" i="4"/>
  <c r="Q96" i="4"/>
  <c r="Q90" i="4"/>
  <c r="Q53" i="4"/>
  <c r="Q18" i="4"/>
  <c r="Q55" i="4"/>
  <c r="Q40" i="4"/>
  <c r="Q101" i="4"/>
  <c r="Q114" i="4"/>
  <c r="Q46" i="4"/>
  <c r="Q86" i="4"/>
  <c r="Q67" i="4"/>
  <c r="Q43" i="4"/>
  <c r="Q33" i="4"/>
  <c r="Q74" i="4"/>
  <c r="Q76" i="4"/>
  <c r="Q61" i="4"/>
  <c r="Q89" i="4"/>
  <c r="Q97" i="4"/>
  <c r="Q113" i="4"/>
  <c r="Q62" i="4"/>
  <c r="Q81" i="4"/>
  <c r="Q83" i="4"/>
  <c r="Q116" i="4"/>
  <c r="Q77" i="4"/>
  <c r="Q80" i="4"/>
  <c r="Q91" i="4"/>
  <c r="Q82" i="4"/>
  <c r="Q79" i="4"/>
  <c r="Q69" i="4"/>
  <c r="Q60" i="4"/>
  <c r="Q117" i="4"/>
  <c r="Q92" i="4"/>
  <c r="Q78" i="4"/>
  <c r="Q73" i="4"/>
  <c r="Q102" i="4"/>
  <c r="Q93" i="4"/>
  <c r="Q85" i="4"/>
  <c r="Q99" i="4"/>
  <c r="Q64" i="4"/>
  <c r="Q49" i="4"/>
  <c r="Q84" i="4"/>
  <c r="Q75" i="4"/>
  <c r="Q100" i="4"/>
  <c r="Q26" i="4"/>
  <c r="Q88" i="4"/>
  <c r="Q20" i="4"/>
  <c r="Q95" i="4"/>
  <c r="K91" i="4"/>
  <c r="Y91" i="4" s="1"/>
  <c r="K96" i="4"/>
  <c r="Y96" i="4" s="1"/>
  <c r="K87" i="4"/>
  <c r="Y87" i="4" s="1"/>
  <c r="K81" i="4"/>
  <c r="Y81" i="4" s="1"/>
  <c r="K77" i="4"/>
  <c r="Y77" i="4" s="1"/>
  <c r="K33" i="4"/>
  <c r="Y33" i="4" s="1"/>
  <c r="K27" i="4"/>
  <c r="Y27" i="4" s="1"/>
  <c r="K51" i="4"/>
  <c r="Y51" i="4" s="1"/>
  <c r="K6" i="4"/>
  <c r="Y6" i="4" s="1"/>
  <c r="K86" i="4"/>
  <c r="Y86" i="4" s="1"/>
  <c r="K114" i="4"/>
  <c r="Y114" i="4" s="1"/>
  <c r="K90" i="4"/>
  <c r="Y90" i="4" s="1"/>
  <c r="K79" i="4"/>
  <c r="Y79" i="4" s="1"/>
  <c r="K54" i="4"/>
  <c r="Y54" i="4" s="1"/>
  <c r="K42" i="4"/>
  <c r="Y42" i="4" s="1"/>
  <c r="K12" i="4"/>
  <c r="Y12" i="4" s="1"/>
  <c r="K46" i="4"/>
  <c r="Y46" i="4" s="1"/>
  <c r="K61" i="4"/>
  <c r="Y61" i="4" s="1"/>
  <c r="K34" i="4"/>
  <c r="Y34" i="4" s="1"/>
  <c r="K111" i="4"/>
  <c r="Y111" i="4" s="1"/>
  <c r="K10" i="4"/>
  <c r="Y10" i="4" s="1"/>
  <c r="K50" i="4"/>
  <c r="Y50" i="4" s="1"/>
  <c r="K72" i="4"/>
  <c r="Y72" i="4" s="1"/>
  <c r="K59" i="4"/>
  <c r="Y59" i="4" s="1"/>
  <c r="K5" i="4"/>
  <c r="Y5" i="4" s="1"/>
  <c r="K35" i="4"/>
  <c r="Y35" i="4" s="1"/>
  <c r="K24" i="4"/>
  <c r="Y24" i="4" s="1"/>
  <c r="K97" i="4"/>
  <c r="Y97" i="4" s="1"/>
  <c r="K40" i="4"/>
  <c r="Y40" i="4" s="1"/>
  <c r="K100" i="4"/>
  <c r="Y100" i="4" s="1"/>
  <c r="K21" i="4"/>
  <c r="Y21" i="4" s="1"/>
  <c r="K66" i="4"/>
  <c r="Y66" i="4" s="1"/>
  <c r="K45" i="4"/>
  <c r="Y45" i="4" s="1"/>
  <c r="K18" i="4"/>
  <c r="Y18" i="4" s="1"/>
  <c r="K76" i="4"/>
  <c r="Y76" i="4" s="1"/>
  <c r="K80" i="4"/>
  <c r="Y80" i="4" s="1"/>
  <c r="K110" i="4"/>
  <c r="Y110" i="4" s="1"/>
  <c r="K99" i="4"/>
  <c r="Y99" i="4" s="1"/>
  <c r="K95" i="4"/>
  <c r="Y95" i="4" s="1"/>
  <c r="K56" i="4"/>
  <c r="Y56" i="4" s="1"/>
  <c r="K47" i="4"/>
  <c r="Y47" i="4" s="1"/>
  <c r="K11" i="4"/>
  <c r="Y11" i="4" s="1"/>
  <c r="K29" i="4"/>
  <c r="Y29" i="4" s="1"/>
  <c r="K39" i="4"/>
  <c r="Y39" i="4" s="1"/>
  <c r="K22" i="4"/>
  <c r="Y22" i="4" s="1"/>
  <c r="K52" i="4"/>
  <c r="Y52" i="4" s="1"/>
  <c r="K117" i="4"/>
  <c r="Y117" i="4" s="1"/>
  <c r="K44" i="4"/>
  <c r="Y44" i="4" s="1"/>
  <c r="K4" i="4"/>
  <c r="K7" i="4"/>
  <c r="Y7" i="4" s="1"/>
  <c r="K14" i="4"/>
  <c r="Y14" i="4" s="1"/>
  <c r="K41" i="4"/>
  <c r="Y41" i="4" s="1"/>
  <c r="K36" i="4"/>
  <c r="Y36" i="4" s="1"/>
  <c r="K98" i="4"/>
  <c r="Y98" i="4" s="1"/>
  <c r="K49" i="4"/>
  <c r="Y49" i="4" s="1"/>
  <c r="K92" i="4"/>
  <c r="Y92" i="4" s="1"/>
  <c r="K30" i="4"/>
  <c r="Y30" i="4" s="1"/>
  <c r="K58" i="4"/>
  <c r="Y58" i="4" s="1"/>
  <c r="K31" i="4"/>
  <c r="Y31" i="4" s="1"/>
  <c r="K9" i="4"/>
  <c r="Y9" i="4" s="1"/>
  <c r="K25" i="4"/>
  <c r="Y25" i="4" s="1"/>
  <c r="K13" i="4"/>
  <c r="Y13" i="4" s="1"/>
  <c r="K71" i="4"/>
  <c r="Y71" i="4" s="1"/>
  <c r="K26" i="4"/>
  <c r="Y26" i="4" s="1"/>
  <c r="K75" i="4"/>
  <c r="Y75" i="4" s="1"/>
  <c r="K88" i="4"/>
  <c r="Y88" i="4" s="1"/>
  <c r="K73" i="4"/>
  <c r="Y73" i="4" s="1"/>
  <c r="K23" i="4"/>
  <c r="Y23" i="4" s="1"/>
  <c r="K94" i="4"/>
  <c r="Y94" i="4" s="1"/>
  <c r="K83" i="4"/>
  <c r="Y83" i="4" s="1"/>
  <c r="K64" i="4"/>
  <c r="Y64" i="4" s="1"/>
  <c r="K112" i="4"/>
  <c r="Y112" i="4" s="1"/>
  <c r="K109" i="4"/>
  <c r="Y109" i="4" s="1"/>
  <c r="K48" i="4"/>
  <c r="Y48" i="4" s="1"/>
  <c r="K17" i="4"/>
  <c r="Y17" i="4" s="1"/>
  <c r="K67" i="4"/>
  <c r="Y67" i="4" s="1"/>
  <c r="K107" i="4"/>
  <c r="Y107" i="4" s="1"/>
  <c r="K108" i="4"/>
  <c r="Y108" i="4" s="1"/>
  <c r="K116" i="4"/>
  <c r="Y116" i="4" s="1"/>
  <c r="K113" i="4"/>
  <c r="Y113" i="4" s="1"/>
  <c r="K16" i="4"/>
  <c r="Y16" i="4" s="1"/>
  <c r="K69" i="4"/>
  <c r="Y69" i="4" s="1"/>
  <c r="K8" i="4"/>
  <c r="Y8" i="4" s="1"/>
  <c r="K78" i="4"/>
  <c r="Y78" i="4" s="1"/>
  <c r="K68" i="4"/>
  <c r="Y68" i="4" s="1"/>
  <c r="K55" i="4"/>
  <c r="Y55" i="4" s="1"/>
  <c r="K65" i="4"/>
  <c r="Y65" i="4" s="1"/>
  <c r="K84" i="4"/>
  <c r="Y84" i="4" s="1"/>
  <c r="K57" i="4"/>
  <c r="Y57" i="4" s="1"/>
  <c r="K32" i="4"/>
  <c r="Y32" i="4" s="1"/>
  <c r="K43" i="4"/>
  <c r="Y43" i="4" s="1"/>
  <c r="K38" i="4"/>
  <c r="Y38" i="4" s="1"/>
  <c r="K15" i="4"/>
  <c r="Y15" i="4" s="1"/>
  <c r="K53" i="4"/>
  <c r="Y53" i="4" s="1"/>
  <c r="K89" i="4"/>
  <c r="Y89" i="4" s="1"/>
  <c r="K28" i="4"/>
  <c r="Y28" i="4" s="1"/>
  <c r="K19" i="4"/>
  <c r="Y19" i="4" s="1"/>
  <c r="K85" i="4"/>
  <c r="Y85" i="4" s="1"/>
  <c r="K63" i="4"/>
  <c r="Y63" i="4" s="1"/>
  <c r="K93" i="4"/>
  <c r="Y93" i="4" s="1"/>
  <c r="K102" i="4"/>
  <c r="Y102" i="4" s="1"/>
  <c r="K101" i="4"/>
  <c r="Y101" i="4" s="1"/>
  <c r="K60" i="4"/>
  <c r="Y60" i="4" s="1"/>
  <c r="K70" i="4"/>
  <c r="Y70" i="4" s="1"/>
  <c r="K37" i="4"/>
  <c r="Y37" i="4" s="1"/>
  <c r="K74" i="4"/>
  <c r="Y74" i="4" s="1"/>
  <c r="K20" i="4"/>
  <c r="Y20" i="4" s="1"/>
  <c r="K82" i="4"/>
  <c r="Y82" i="4" s="1"/>
  <c r="K62" i="4"/>
  <c r="Y62" i="4" s="1"/>
  <c r="K115" i="4"/>
  <c r="Y115" i="4" s="1"/>
  <c r="Y4" i="4" l="1"/>
</calcChain>
</file>

<file path=xl/sharedStrings.xml><?xml version="1.0" encoding="utf-8"?>
<sst xmlns="http://schemas.openxmlformats.org/spreadsheetml/2006/main" count="2143" uniqueCount="1014">
  <si>
    <t>№</t>
  </si>
  <si>
    <t>Спортсмен</t>
  </si>
  <si>
    <t>дата
рожд.</t>
  </si>
  <si>
    <t>разряд/
звание</t>
  </si>
  <si>
    <t>Организация</t>
  </si>
  <si>
    <t>Город</t>
  </si>
  <si>
    <t>Тренер</t>
  </si>
  <si>
    <t>рез-т</t>
  </si>
  <si>
    <t>разряд</t>
  </si>
  <si>
    <t>место/
очки</t>
  </si>
  <si>
    <t>Наклон вперёд</t>
  </si>
  <si>
    <t>Челночный бег</t>
  </si>
  <si>
    <t>Прыжок в длину</t>
  </si>
  <si>
    <t>Поднимание 
туловища за 1 мин</t>
  </si>
  <si>
    <t>Челябинск</t>
  </si>
  <si>
    <t>СШОР Мосеева</t>
  </si>
  <si>
    <t>Петалова О.В.</t>
  </si>
  <si>
    <t>УИН ГТО</t>
  </si>
  <si>
    <t>Берсенева Т.Г.</t>
  </si>
  <si>
    <t>Есипчук Д.И.</t>
  </si>
  <si>
    <t>Матюхов Д.М.,Горностаев М.В.</t>
  </si>
  <si>
    <t>Прокопова И.В.</t>
  </si>
  <si>
    <t>Терехова Д.А.</t>
  </si>
  <si>
    <t>Трегубова В.В.</t>
  </si>
  <si>
    <t>Смолина Анна</t>
  </si>
  <si>
    <t>Итоговая 
сумма</t>
  </si>
  <si>
    <t xml:space="preserve">Муниципальное бюджетное учреждение "Спортивная школа олимпийского резерва №2 </t>
  </si>
  <si>
    <t>по легкой атлетике имени Л.Н. Мосеева" города Челябинска</t>
  </si>
  <si>
    <t>ИТОГОВЫЙ ПРОТОКОЛ</t>
  </si>
  <si>
    <t>Первенство МБУ СШОР №2 по легкой атлетике имени Л.Н. Мосеева г.Челябинска</t>
  </si>
  <si>
    <t>г.Челябинск</t>
  </si>
  <si>
    <t>по программе ГТО</t>
  </si>
  <si>
    <t>ЛК имени Е. Елесиной</t>
  </si>
  <si>
    <t>Первенство МБУ СШОР №2 по легкой атлетике им.Л.Н. Мосеева г.Челябинска</t>
  </si>
  <si>
    <t>Главная судейская коллегия:</t>
  </si>
  <si>
    <t>Ф.И.О</t>
  </si>
  <si>
    <t>кат.</t>
  </si>
  <si>
    <t>Главный судья</t>
  </si>
  <si>
    <t>СС1К</t>
  </si>
  <si>
    <t>Главный секретарь</t>
  </si>
  <si>
    <t>ССВК</t>
  </si>
  <si>
    <t>Заместитель главного секретаря</t>
  </si>
  <si>
    <t>Герасимова Алёна</t>
  </si>
  <si>
    <t>Заместитель главного судьи по награждению</t>
  </si>
  <si>
    <t>Старшие судьи:</t>
  </si>
  <si>
    <t>Старший судья по бегу</t>
  </si>
  <si>
    <t>Старший судья по прыжкам в длину</t>
  </si>
  <si>
    <t>Старший судья при участниках</t>
  </si>
  <si>
    <t>Лапаев Владимир</t>
  </si>
  <si>
    <t xml:space="preserve"> </t>
  </si>
  <si>
    <t>Есипчук Дмитрий</t>
  </si>
  <si>
    <t>Колесников А.А.</t>
  </si>
  <si>
    <t>Аллеборн Евгений</t>
  </si>
  <si>
    <t>Старший судья на наклоне</t>
  </si>
  <si>
    <t>Старший судья на челночном беге</t>
  </si>
  <si>
    <t>Петров Дмитрий</t>
  </si>
  <si>
    <t>Старший судья на подтягивании</t>
  </si>
  <si>
    <t>Копылев Сергей</t>
  </si>
  <si>
    <t>Старший судья на сгибании-разгибании рук</t>
  </si>
  <si>
    <t>Сгибание-разгибание рук</t>
  </si>
  <si>
    <t>Подтягивание</t>
  </si>
  <si>
    <t>Бабич К.В.,Колесников А.А.</t>
  </si>
  <si>
    <t>05.01.2008</t>
  </si>
  <si>
    <t>Гордиенко Николай</t>
  </si>
  <si>
    <t>01.05.2007</t>
  </si>
  <si>
    <t>15-74-0028492</t>
  </si>
  <si>
    <t>Климов Станислав</t>
  </si>
  <si>
    <t>09.05.2007</t>
  </si>
  <si>
    <t>19-74-0009105</t>
  </si>
  <si>
    <t>Неволин Владимир</t>
  </si>
  <si>
    <t>03.04.2008</t>
  </si>
  <si>
    <t>16-74-0060905</t>
  </si>
  <si>
    <t>Гвоздарева И.Б.</t>
  </si>
  <si>
    <t>21</t>
  </si>
  <si>
    <t>Лапин Максим</t>
  </si>
  <si>
    <t>19.12.2007</t>
  </si>
  <si>
    <t>15-74-0021804</t>
  </si>
  <si>
    <t>Соколов Иван</t>
  </si>
  <si>
    <t>08.05.2007</t>
  </si>
  <si>
    <t>19-74-0001331</t>
  </si>
  <si>
    <t>Ильин Константин</t>
  </si>
  <si>
    <t>31.10.2007</t>
  </si>
  <si>
    <t>18-74-0040132</t>
  </si>
  <si>
    <t>Петров Д.Ю.,Метликина Л.П.</t>
  </si>
  <si>
    <t>Подкидышев Богдан</t>
  </si>
  <si>
    <t>22.01.2008</t>
  </si>
  <si>
    <t>Прокопова И.В.,Гвоздарева И.Б.</t>
  </si>
  <si>
    <t>Горностаев М.В.</t>
  </si>
  <si>
    <t>Толмачева Анастасия</t>
  </si>
  <si>
    <t>21.11.2008</t>
  </si>
  <si>
    <t>17-74-0059036</t>
  </si>
  <si>
    <t>09.02.2008</t>
  </si>
  <si>
    <t>Фатеева Кристина</t>
  </si>
  <si>
    <t>19-74-0009882</t>
  </si>
  <si>
    <t>03.10.2008</t>
  </si>
  <si>
    <t>Гросс Анастасия</t>
  </si>
  <si>
    <t>16.10.2008</t>
  </si>
  <si>
    <t>18-74-0055676</t>
  </si>
  <si>
    <t>Королькова Ксения</t>
  </si>
  <si>
    <t>27.10.2008</t>
  </si>
  <si>
    <t>18-74-0029330</t>
  </si>
  <si>
    <t>62</t>
  </si>
  <si>
    <t>Кузина Анастасия</t>
  </si>
  <si>
    <t>20.05.2007</t>
  </si>
  <si>
    <t>18-74-0001340</t>
  </si>
  <si>
    <t>Богельман Полина</t>
  </si>
  <si>
    <t>23.01.2008</t>
  </si>
  <si>
    <t>Бочкарева Виктория</t>
  </si>
  <si>
    <t>27.10.2007</t>
  </si>
  <si>
    <t>17-74-0042841</t>
  </si>
  <si>
    <t>03.09.2008</t>
  </si>
  <si>
    <t>Шагиева Арина</t>
  </si>
  <si>
    <t>03.04.2007</t>
  </si>
  <si>
    <t>Лоскутова Дарья</t>
  </si>
  <si>
    <t>17.09.2007</t>
  </si>
  <si>
    <t>18-74-0036584</t>
  </si>
  <si>
    <t>Касаткина Л.В.,Прокопова И.В.</t>
  </si>
  <si>
    <t>Отверченко Дарья</t>
  </si>
  <si>
    <t>21.10.2008</t>
  </si>
  <si>
    <t>19-74-0010159</t>
  </si>
  <si>
    <t>Хайретдинова Алина</t>
  </si>
  <si>
    <t>14.06.2008</t>
  </si>
  <si>
    <t>18-74-0002583</t>
  </si>
  <si>
    <t>Симакова Янина</t>
  </si>
  <si>
    <t>01.12.2008</t>
  </si>
  <si>
    <t>15-74-0029058</t>
  </si>
  <si>
    <t>10.11.2008</t>
  </si>
  <si>
    <t>9</t>
  </si>
  <si>
    <t>15-74-0030127</t>
  </si>
  <si>
    <t>Гизатуллина Диана</t>
  </si>
  <si>
    <t>18-74-0036449</t>
  </si>
  <si>
    <t>Зайцева Полина</t>
  </si>
  <si>
    <t>20.02.2004</t>
  </si>
  <si>
    <t>16-74-0011049</t>
  </si>
  <si>
    <t>Аллеборн Е.В.</t>
  </si>
  <si>
    <t>Аллеборн Е.В.,Алаторцева Е.В.</t>
  </si>
  <si>
    <t>Ахметова О.А.</t>
  </si>
  <si>
    <t>Ахметова О.А.,Трегубова В.В.</t>
  </si>
  <si>
    <t>Карабешкина Дана</t>
  </si>
  <si>
    <t>07.08.2003</t>
  </si>
  <si>
    <t>20-74-0004400</t>
  </si>
  <si>
    <t>Обознов Михаил</t>
  </si>
  <si>
    <t>29.03.2002</t>
  </si>
  <si>
    <t>17-74-0059738</t>
  </si>
  <si>
    <t>Горностаев М.В.,Матюхов Д.М.</t>
  </si>
  <si>
    <t>08.06.2004</t>
  </si>
  <si>
    <t>Павлова Александра</t>
  </si>
  <si>
    <t>14.07.2006</t>
  </si>
  <si>
    <t>16-74-0027178</t>
  </si>
  <si>
    <t>Терехова Д.А.,Денисова Л.В.</t>
  </si>
  <si>
    <t>Трегубова В.В.,Коченков А.В.</t>
  </si>
  <si>
    <t>Скобликов Матвей</t>
  </si>
  <si>
    <t>22.06.2004</t>
  </si>
  <si>
    <t>18-74-0105576</t>
  </si>
  <si>
    <t>Ерихова Ольга</t>
  </si>
  <si>
    <t>Касаткина Л.В.</t>
  </si>
  <si>
    <t>Агишев Андрей</t>
  </si>
  <si>
    <t>27.12.2009</t>
  </si>
  <si>
    <t>Андриянов Михаил</t>
  </si>
  <si>
    <t>01.04.2004</t>
  </si>
  <si>
    <t>15-74-0024237</t>
  </si>
  <si>
    <t>Анищенко Станислав</t>
  </si>
  <si>
    <t>13.06.2008</t>
  </si>
  <si>
    <t>Аршавирян Арам</t>
  </si>
  <si>
    <t>10.11.2006</t>
  </si>
  <si>
    <t>21-74-0033183</t>
  </si>
  <si>
    <t>Асташков Глеб</t>
  </si>
  <si>
    <t>19.05.2005</t>
  </si>
  <si>
    <t>21-74-0031844</t>
  </si>
  <si>
    <t>22.04.2008</t>
  </si>
  <si>
    <t>Бацких Николай</t>
  </si>
  <si>
    <t>09.09.2004</t>
  </si>
  <si>
    <t>18-740004273</t>
  </si>
  <si>
    <t>Белихов Алексей</t>
  </si>
  <si>
    <t>24.10.2007</t>
  </si>
  <si>
    <t>16-74-0047946</t>
  </si>
  <si>
    <t>Броммер Дмитрий</t>
  </si>
  <si>
    <t>25.02.2005</t>
  </si>
  <si>
    <t>17-74-0085068</t>
  </si>
  <si>
    <t>Быков Александр</t>
  </si>
  <si>
    <t>11.06.2009</t>
  </si>
  <si>
    <t>16-74-0061776</t>
  </si>
  <si>
    <t>Быков Валерий</t>
  </si>
  <si>
    <t>16-74-0061777</t>
  </si>
  <si>
    <t>Владимиров Никита</t>
  </si>
  <si>
    <t>24.04.2005</t>
  </si>
  <si>
    <t>19-74-0000497</t>
  </si>
  <si>
    <t>Водянников Матвей</t>
  </si>
  <si>
    <t>05.02.2009</t>
  </si>
  <si>
    <t>Глущенко Дмитрий</t>
  </si>
  <si>
    <t>18.04.2008</t>
  </si>
  <si>
    <t>15-74-0031161</t>
  </si>
  <si>
    <t>Голов Александр</t>
  </si>
  <si>
    <t>27.03.2007</t>
  </si>
  <si>
    <t>20-74-0009437</t>
  </si>
  <si>
    <t>Голубев Михаил</t>
  </si>
  <si>
    <t>22.11.2008</t>
  </si>
  <si>
    <t>18-74-0037994</t>
  </si>
  <si>
    <t>Гордиенко Олег</t>
  </si>
  <si>
    <t>02.07.2008</t>
  </si>
  <si>
    <t>17-74-0084638</t>
  </si>
  <si>
    <t>28.09.2007</t>
  </si>
  <si>
    <t>Довнар Никита</t>
  </si>
  <si>
    <t>21.03.2007</t>
  </si>
  <si>
    <t>17-74-0041361</t>
  </si>
  <si>
    <t>Зайков Семен</t>
  </si>
  <si>
    <t>19.03.2007</t>
  </si>
  <si>
    <t>20-74-0090067</t>
  </si>
  <si>
    <t>Затевахин Никита</t>
  </si>
  <si>
    <t>31.05.2006</t>
  </si>
  <si>
    <t>20-74-0047496</t>
  </si>
  <si>
    <t>Захватов Никита</t>
  </si>
  <si>
    <t>12.05.2004</t>
  </si>
  <si>
    <t>17-74-0071855</t>
  </si>
  <si>
    <t>Каримов Эльдар</t>
  </si>
  <si>
    <t>13.03.2003</t>
  </si>
  <si>
    <t>21-74-0017252</t>
  </si>
  <si>
    <t>Качалков Владимир</t>
  </si>
  <si>
    <t>23.06.2009</t>
  </si>
  <si>
    <t>Кобыличенко Михаил</t>
  </si>
  <si>
    <t>Кожевников Владимир</t>
  </si>
  <si>
    <t>08.02.2009</t>
  </si>
  <si>
    <t>19-74-0061717</t>
  </si>
  <si>
    <t>Корзаков Кирилл</t>
  </si>
  <si>
    <t>18.01.2007</t>
  </si>
  <si>
    <t>16-74-0035054</t>
  </si>
  <si>
    <t>Котов Владислав</t>
  </si>
  <si>
    <t>11.10.2007</t>
  </si>
  <si>
    <t>Краев Кирилл</t>
  </si>
  <si>
    <t>10.10.2008</t>
  </si>
  <si>
    <t>21-74-0010299</t>
  </si>
  <si>
    <t>Куватов Артем</t>
  </si>
  <si>
    <t>10.01.2007</t>
  </si>
  <si>
    <t>17-74-0030104</t>
  </si>
  <si>
    <t>Куюн Артур</t>
  </si>
  <si>
    <t>19-74-0000524</t>
  </si>
  <si>
    <t>Лапшин Вадим</t>
  </si>
  <si>
    <t>07.10.2009</t>
  </si>
  <si>
    <t>18-74-0065694</t>
  </si>
  <si>
    <t>Легошин Михаил</t>
  </si>
  <si>
    <t>19-74-0023450</t>
  </si>
  <si>
    <t>Лобастов Никита</t>
  </si>
  <si>
    <t>15.01.2007</t>
  </si>
  <si>
    <t>Лунев Данила</t>
  </si>
  <si>
    <t>Маркин Алексей</t>
  </si>
  <si>
    <t>12.09.2009</t>
  </si>
  <si>
    <t>18-74-0105938</t>
  </si>
  <si>
    <t>Мельников Артем</t>
  </si>
  <si>
    <t>07.04.2009</t>
  </si>
  <si>
    <t>19-74-0039050</t>
  </si>
  <si>
    <t>Михайлов Руслан</t>
  </si>
  <si>
    <t>19.10.2009</t>
  </si>
  <si>
    <t>19-74-0001480</t>
  </si>
  <si>
    <t>Михайлов Семен</t>
  </si>
  <si>
    <t>21-74-0006551</t>
  </si>
  <si>
    <t>Мицуков Никита</t>
  </si>
  <si>
    <t>04.01.2008</t>
  </si>
  <si>
    <t>20-74-0010393</t>
  </si>
  <si>
    <t>Морозов Максим</t>
  </si>
  <si>
    <t>30.11.2009</t>
  </si>
  <si>
    <t>21-74-0004418</t>
  </si>
  <si>
    <t>Мулюков Руслан</t>
  </si>
  <si>
    <t>08.11.2009</t>
  </si>
  <si>
    <t>19-74-0002486</t>
  </si>
  <si>
    <t>Муравьев Максим</t>
  </si>
  <si>
    <t>13.06.2009</t>
  </si>
  <si>
    <t>16-74-0030204</t>
  </si>
  <si>
    <t>Назаров Никита</t>
  </si>
  <si>
    <t>06.11.2007</t>
  </si>
  <si>
    <t>Овчинников Кирилл</t>
  </si>
  <si>
    <t>19.08.2008</t>
  </si>
  <si>
    <t>16-74-0062737</t>
  </si>
  <si>
    <t>Оплетаев Дмитрий</t>
  </si>
  <si>
    <t>19-74-0021317</t>
  </si>
  <si>
    <t>Ополихин Георгий</t>
  </si>
  <si>
    <t>12.08.2009</t>
  </si>
  <si>
    <t>16-74-0060301</t>
  </si>
  <si>
    <t>Осипенко Егор</t>
  </si>
  <si>
    <t>08.09.2007</t>
  </si>
  <si>
    <t>20-74-0010088</t>
  </si>
  <si>
    <t>Печеркин Дмитрий</t>
  </si>
  <si>
    <t>19.02.2008</t>
  </si>
  <si>
    <t>19-74-0044312</t>
  </si>
  <si>
    <t>Поворознюк Данил</t>
  </si>
  <si>
    <t>16.11.2009</t>
  </si>
  <si>
    <t>20-74-0055382</t>
  </si>
  <si>
    <t>Полевин Иван</t>
  </si>
  <si>
    <t>11.06.2007</t>
  </si>
  <si>
    <t>Попов Владислав</t>
  </si>
  <si>
    <t>18.11.2009</t>
  </si>
  <si>
    <t>22-74-0007810</t>
  </si>
  <si>
    <t>Похлебаев Максим</t>
  </si>
  <si>
    <t>10.11.2009</t>
  </si>
  <si>
    <t>20-74-0093712</t>
  </si>
  <si>
    <t>Пястолов Максим</t>
  </si>
  <si>
    <t>04.11.2004</t>
  </si>
  <si>
    <t>16-74-0009535</t>
  </si>
  <si>
    <t>Рудаков Владислав</t>
  </si>
  <si>
    <t>11.09.2007</t>
  </si>
  <si>
    <t>20-74-0001045</t>
  </si>
  <si>
    <t>Савенков Андрей</t>
  </si>
  <si>
    <t>23.04.2008</t>
  </si>
  <si>
    <t>20-74-0090292</t>
  </si>
  <si>
    <t>237</t>
  </si>
  <si>
    <t>Солодилов Иван</t>
  </si>
  <si>
    <t>11.07.2008</t>
  </si>
  <si>
    <t>Стафеев Константин</t>
  </si>
  <si>
    <t>21.08.2007</t>
  </si>
  <si>
    <t>Столбунов Александр</t>
  </si>
  <si>
    <t>05.04.2009</t>
  </si>
  <si>
    <t>21-74-0060632</t>
  </si>
  <si>
    <t>Сухомлинов Максим</t>
  </si>
  <si>
    <t>Тимофеенко Михаил</t>
  </si>
  <si>
    <t>17.11.2003</t>
  </si>
  <si>
    <t>17-74-0043810</t>
  </si>
  <si>
    <t>Улегин Илья</t>
  </si>
  <si>
    <t>28.04.2004</t>
  </si>
  <si>
    <t>19-74-0053878</t>
  </si>
  <si>
    <t>Улегин Максим</t>
  </si>
  <si>
    <t>13.10.2007</t>
  </si>
  <si>
    <t>20-74-0073521</t>
  </si>
  <si>
    <t>Федосеев Тимофей</t>
  </si>
  <si>
    <t>01.01.2008</t>
  </si>
  <si>
    <t>Фоминых Артем</t>
  </si>
  <si>
    <t>31.05.2007</t>
  </si>
  <si>
    <t>16-74-0005263</t>
  </si>
  <si>
    <t>Французов Александр</t>
  </si>
  <si>
    <t>19.07.2004</t>
  </si>
  <si>
    <t>16-74-0044131</t>
  </si>
  <si>
    <t>Хитев Данила</t>
  </si>
  <si>
    <t>15.08.1998</t>
  </si>
  <si>
    <t>18-74-0105530</t>
  </si>
  <si>
    <t>Хозов Владимир</t>
  </si>
  <si>
    <t>17.07.2008</t>
  </si>
  <si>
    <t>18-74-0032638</t>
  </si>
  <si>
    <t>Холодилин Илья</t>
  </si>
  <si>
    <t>05.09.2008</t>
  </si>
  <si>
    <t>22-74-0007989</t>
  </si>
  <si>
    <t>Чекпанов Михаил</t>
  </si>
  <si>
    <t>19.04.2007</t>
  </si>
  <si>
    <t>Чемерегов Александр</t>
  </si>
  <si>
    <t>Черемисин Семен</t>
  </si>
  <si>
    <t>14.04.2008</t>
  </si>
  <si>
    <t>16-74-0001811</t>
  </si>
  <si>
    <t>Черников Марк</t>
  </si>
  <si>
    <t>17.06.2009</t>
  </si>
  <si>
    <t>17-74-0028253</t>
  </si>
  <si>
    <t>Чирков Даниил</t>
  </si>
  <si>
    <t>27.01.2008</t>
  </si>
  <si>
    <t>18-74-0105488</t>
  </si>
  <si>
    <t>Шакиров Арсений</t>
  </si>
  <si>
    <t>09.02.2007</t>
  </si>
  <si>
    <t>16-74-0012016</t>
  </si>
  <si>
    <t>Шевцов Иван</t>
  </si>
  <si>
    <t>20-74-0000943</t>
  </si>
  <si>
    <t>Шмаков Игорь</t>
  </si>
  <si>
    <t>19.05.2009</t>
  </si>
  <si>
    <t>Яручик Марк</t>
  </si>
  <si>
    <t>25.03.2008</t>
  </si>
  <si>
    <t>18-74-0057260</t>
  </si>
  <si>
    <t>Черепанова М.С.</t>
  </si>
  <si>
    <t>Копылев С.С.,Бибикин Е.В.</t>
  </si>
  <si>
    <t>Бегларян Г.М.</t>
  </si>
  <si>
    <t>Бабич К.В.</t>
  </si>
  <si>
    <t>Копылев</t>
  </si>
  <si>
    <t>Петров Д.Ю.</t>
  </si>
  <si>
    <t>Гаврикова Г.В.,Гавриков С.А.</t>
  </si>
  <si>
    <t>Щербаков Н.С.</t>
  </si>
  <si>
    <t>Бобкова В.В.,Афанасьев А.В.,Берсенева Т.Г.</t>
  </si>
  <si>
    <t>Трегубова В.В.,Ахметова О.А.</t>
  </si>
  <si>
    <t>Лунев Д.Е.</t>
  </si>
  <si>
    <t>Копылев С.С.</t>
  </si>
  <si>
    <t>Есипчук Д.И.,Бобров К.В.,Петров Д.Ю.</t>
  </si>
  <si>
    <t>Есипчук Д.И.,Петров Д.Ю.</t>
  </si>
  <si>
    <t>Прокопова И.В.,Касаткина Л.В.</t>
  </si>
  <si>
    <t>Карандасова О.Н.</t>
  </si>
  <si>
    <t>Гаврикова Г.В.</t>
  </si>
  <si>
    <t>Бегларян Г.М.,Ширяев В.А.</t>
  </si>
  <si>
    <t>Ахметова О.А.,Трегубова В.В.,Коченков А.В.</t>
  </si>
  <si>
    <t>Гвоздарева И.Б.,Прокопова И.В.</t>
  </si>
  <si>
    <t>Аверьянова Илона</t>
  </si>
  <si>
    <t>09.05.2009</t>
  </si>
  <si>
    <t>20-74-0000461</t>
  </si>
  <si>
    <t>Алексеева Полина</t>
  </si>
  <si>
    <t>18.12.2008</t>
  </si>
  <si>
    <t>176</t>
  </si>
  <si>
    <t>Артюшина Софья</t>
  </si>
  <si>
    <t>22.12.2007</t>
  </si>
  <si>
    <t>21-74-0010994</t>
  </si>
  <si>
    <t>Асеева Мария</t>
  </si>
  <si>
    <t>12.07.2009</t>
  </si>
  <si>
    <t>18-74-0020255</t>
  </si>
  <si>
    <t>Ахметшина Татьяна</t>
  </si>
  <si>
    <t>05.12.2007</t>
  </si>
  <si>
    <t>Балахонова Алена</t>
  </si>
  <si>
    <t>01.08.2008</t>
  </si>
  <si>
    <t>18-74-0018325</t>
  </si>
  <si>
    <t>Барабанова Вера</t>
  </si>
  <si>
    <t>16.02.2007</t>
  </si>
  <si>
    <t>20-74-0009225</t>
  </si>
  <si>
    <t>Бармасова Евгения</t>
  </si>
  <si>
    <t>10.04.2009</t>
  </si>
  <si>
    <t>Батыршина Виолетта</t>
  </si>
  <si>
    <t>28.12.2008</t>
  </si>
  <si>
    <t>16-74-0057433</t>
  </si>
  <si>
    <t>Белочкина Александра</t>
  </si>
  <si>
    <t>23.05.2008</t>
  </si>
  <si>
    <t>19-74-0011818</t>
  </si>
  <si>
    <t>Береговая Виктория</t>
  </si>
  <si>
    <t>26.05.2007</t>
  </si>
  <si>
    <t>Бобохонова Ганджина</t>
  </si>
  <si>
    <t>29.09.2007</t>
  </si>
  <si>
    <t>21-74-0034011</t>
  </si>
  <si>
    <t>17-74-0042579</t>
  </si>
  <si>
    <t>Бокова Полина</t>
  </si>
  <si>
    <t>29.01.2009</t>
  </si>
  <si>
    <t>18-74-0026204</t>
  </si>
  <si>
    <t>Бухарина Софья</t>
  </si>
  <si>
    <t>30.04.2004</t>
  </si>
  <si>
    <t>19-74-0009292</t>
  </si>
  <si>
    <t>Валиуллина Элина</t>
  </si>
  <si>
    <t>08.08.2007</t>
  </si>
  <si>
    <t>19-74-0042710</t>
  </si>
  <si>
    <t>Виноградова Софья</t>
  </si>
  <si>
    <t>27.08.2007</t>
  </si>
  <si>
    <t>Власова Мария</t>
  </si>
  <si>
    <t>15.06.2007</t>
  </si>
  <si>
    <t>21-74-0023353</t>
  </si>
  <si>
    <t>Гекк Арина</t>
  </si>
  <si>
    <t>09.01.2007</t>
  </si>
  <si>
    <t>Гертман Кристина</t>
  </si>
  <si>
    <t>07.08.2009</t>
  </si>
  <si>
    <t>26.06.2007</t>
  </si>
  <si>
    <t>Гордиенко Татьяна</t>
  </si>
  <si>
    <t>25.08.2009</t>
  </si>
  <si>
    <t>17-74-0044063</t>
  </si>
  <si>
    <t>Гуржаева Арина</t>
  </si>
  <si>
    <t>27.02.2009</t>
  </si>
  <si>
    <t>15-74-0037456</t>
  </si>
  <si>
    <t>Деревянных Полина</t>
  </si>
  <si>
    <t>11.08.2008</t>
  </si>
  <si>
    <t>12.09.2006</t>
  </si>
  <si>
    <t>16-74-0056354</t>
  </si>
  <si>
    <t>Ерофеева Александра</t>
  </si>
  <si>
    <t>12.10.2007</t>
  </si>
  <si>
    <t>19-74-0047916</t>
  </si>
  <si>
    <t>Земцова Дарья</t>
  </si>
  <si>
    <t>17.05.2008</t>
  </si>
  <si>
    <t>19-74-0021169</t>
  </si>
  <si>
    <t>Зимина Анжелика</t>
  </si>
  <si>
    <t>15.12.2009</t>
  </si>
  <si>
    <t>19-74-0014510</t>
  </si>
  <si>
    <t>Иванова Ксения</t>
  </si>
  <si>
    <t>28.01.2007</t>
  </si>
  <si>
    <t>20-74-0059826</t>
  </si>
  <si>
    <t>Изотова Мария</t>
  </si>
  <si>
    <t>28.11.2009</t>
  </si>
  <si>
    <t>20-74-0014291</t>
  </si>
  <si>
    <t>Каблукова Анна</t>
  </si>
  <si>
    <t>29.09.2008</t>
  </si>
  <si>
    <t>19-74-0050234</t>
  </si>
  <si>
    <t>Каргаполова Анна</t>
  </si>
  <si>
    <t>17.08.2004</t>
  </si>
  <si>
    <t>18-74-0105366</t>
  </si>
  <si>
    <t>Карпенко Дарья</t>
  </si>
  <si>
    <t>22.02.2008</t>
  </si>
  <si>
    <t>15-74-0030835</t>
  </si>
  <si>
    <t>Кершева Ксения</t>
  </si>
  <si>
    <t>31.10.2004</t>
  </si>
  <si>
    <t>20-74-0008942</t>
  </si>
  <si>
    <t>Кладкевич Александра</t>
  </si>
  <si>
    <t>26.07.2008</t>
  </si>
  <si>
    <t>Ковригина Елизавета</t>
  </si>
  <si>
    <t>28.06.2008</t>
  </si>
  <si>
    <t>17-74-0059204</t>
  </si>
  <si>
    <t>Козлова Ксения</t>
  </si>
  <si>
    <t>11.11.2009</t>
  </si>
  <si>
    <t>Кокорина Виолетта</t>
  </si>
  <si>
    <t>22.07.2009</t>
  </si>
  <si>
    <t>Коликова Надежда</t>
  </si>
  <si>
    <t>21-74-0011253</t>
  </si>
  <si>
    <t>Коркина Ева</t>
  </si>
  <si>
    <t>23.07.2008</t>
  </si>
  <si>
    <t>17-74-0063451</t>
  </si>
  <si>
    <t>Косинцева Каролина</t>
  </si>
  <si>
    <t>20.01.2009</t>
  </si>
  <si>
    <t>21-74-0005836</t>
  </si>
  <si>
    <t>Косолапова Валерия</t>
  </si>
  <si>
    <t>16-74-0030233</t>
  </si>
  <si>
    <t>Красношеина Виктория</t>
  </si>
  <si>
    <t>02.10.2008</t>
  </si>
  <si>
    <t>22-74-0007890</t>
  </si>
  <si>
    <t>Курбатова Вероника</t>
  </si>
  <si>
    <t>19.04.2009</t>
  </si>
  <si>
    <t>16-74-0030383</t>
  </si>
  <si>
    <t>Лагутина Ольга</t>
  </si>
  <si>
    <t>22.07.2008</t>
  </si>
  <si>
    <t>19-74-0000788</t>
  </si>
  <si>
    <t>Латыпова Валерия</t>
  </si>
  <si>
    <t>31.03.2009</t>
  </si>
  <si>
    <t>18-74-0005979</t>
  </si>
  <si>
    <t>Литвинова Яна</t>
  </si>
  <si>
    <t>12.10.2009</t>
  </si>
  <si>
    <t>Лопан Елизавета</t>
  </si>
  <si>
    <t>24.02.2007</t>
  </si>
  <si>
    <t>Макарихина Александра</t>
  </si>
  <si>
    <t>02.03.2009</t>
  </si>
  <si>
    <t>Малышева Софья</t>
  </si>
  <si>
    <t>06.11.2008</t>
  </si>
  <si>
    <t>20-74-0000709</t>
  </si>
  <si>
    <t>Мангустова Дарья</t>
  </si>
  <si>
    <t>24.01.2007</t>
  </si>
  <si>
    <t>19-74-0014628</t>
  </si>
  <si>
    <t>Маркова Арина</t>
  </si>
  <si>
    <t>30.06.2009</t>
  </si>
  <si>
    <t>19-74-0022476</t>
  </si>
  <si>
    <t>Медведева Елизавета</t>
  </si>
  <si>
    <t>20.08.2008</t>
  </si>
  <si>
    <t>Мельник Анна</t>
  </si>
  <si>
    <t>04.05.2009</t>
  </si>
  <si>
    <t>20-74-0000737</t>
  </si>
  <si>
    <t>Мельник Надежда</t>
  </si>
  <si>
    <t>05.03.2008</t>
  </si>
  <si>
    <t>20-74-0004330</t>
  </si>
  <si>
    <t>Моторова Арина</t>
  </si>
  <si>
    <t>10.03.2004</t>
  </si>
  <si>
    <t>20-74-0092080</t>
  </si>
  <si>
    <t>Мякишева Анастасия</t>
  </si>
  <si>
    <t>18.02.2008</t>
  </si>
  <si>
    <t>21-74-0010835</t>
  </si>
  <si>
    <t>Назипова Самира</t>
  </si>
  <si>
    <t>07.11.2007</t>
  </si>
  <si>
    <t>15-74-0029679</t>
  </si>
  <si>
    <t>Никитинская Александра</t>
  </si>
  <si>
    <t>23.05.2009</t>
  </si>
  <si>
    <t>18-74-0088022</t>
  </si>
  <si>
    <t>Новикова Мария</t>
  </si>
  <si>
    <t>06.12.2008</t>
  </si>
  <si>
    <t>18-74-0041301</t>
  </si>
  <si>
    <t>Осолодкова Кристина</t>
  </si>
  <si>
    <t>19-74-0000539</t>
  </si>
  <si>
    <t>20-74-0063498</t>
  </si>
  <si>
    <t>Панченко Анастасия</t>
  </si>
  <si>
    <t>06.05.2008</t>
  </si>
  <si>
    <t>17-74-0040242</t>
  </si>
  <si>
    <t>Пономарева Анастасия</t>
  </si>
  <si>
    <t>14.03.2008</t>
  </si>
  <si>
    <t>17-74-0049582</t>
  </si>
  <si>
    <t>Поповичева Ксения</t>
  </si>
  <si>
    <t>26.03.2009</t>
  </si>
  <si>
    <t>Почурицына Вероника</t>
  </si>
  <si>
    <t>16.08.2008</t>
  </si>
  <si>
    <t>Рахимова Софья</t>
  </si>
  <si>
    <t>06.06.2009</t>
  </si>
  <si>
    <t>Родионова Валерия</t>
  </si>
  <si>
    <t>17.04.2007</t>
  </si>
  <si>
    <t>15-74-0026705</t>
  </si>
  <si>
    <t>Рудакова Дарья</t>
  </si>
  <si>
    <t>20-74-0001044</t>
  </si>
  <si>
    <t>Савельева Дарья</t>
  </si>
  <si>
    <t>30.11.2007</t>
  </si>
  <si>
    <t>21-74-0061575</t>
  </si>
  <si>
    <t>Савинова Милана</t>
  </si>
  <si>
    <t>03.12.2007</t>
  </si>
  <si>
    <t>Салова Татьяна</t>
  </si>
  <si>
    <t>15.08.2006</t>
  </si>
  <si>
    <t>19-74-0000593</t>
  </si>
  <si>
    <t>Салькова Елизавета</t>
  </si>
  <si>
    <t>10.09.2008</t>
  </si>
  <si>
    <t>Седелкина Алена</t>
  </si>
  <si>
    <t>12.03.2009</t>
  </si>
  <si>
    <t>18-74-0031980</t>
  </si>
  <si>
    <t>Семерина Наталья</t>
  </si>
  <si>
    <t>15.03.2009</t>
  </si>
  <si>
    <t>18-74-0103352</t>
  </si>
  <si>
    <t>Сибелева Яна</t>
  </si>
  <si>
    <t>28.11.2007</t>
  </si>
  <si>
    <t>18-74-0043479</t>
  </si>
  <si>
    <t>Сидорова Злата</t>
  </si>
  <si>
    <t>26.09.2008</t>
  </si>
  <si>
    <t>21-74-0011645</t>
  </si>
  <si>
    <t>Ситникова Арина</t>
  </si>
  <si>
    <t>13.05.2008</t>
  </si>
  <si>
    <t>16-74-0057507</t>
  </si>
  <si>
    <t>Сорока Ксения</t>
  </si>
  <si>
    <t>12.12.2007</t>
  </si>
  <si>
    <t>Степанова Алиса</t>
  </si>
  <si>
    <t>26.07.2006</t>
  </si>
  <si>
    <t>18-74-0105119</t>
  </si>
  <si>
    <t>Стодольская Софья</t>
  </si>
  <si>
    <t>17.01.2009</t>
  </si>
  <si>
    <t>18-74-0001488</t>
  </si>
  <si>
    <t>Стратонова Анастасия</t>
  </si>
  <si>
    <t>24.08.2008</t>
  </si>
  <si>
    <t>20-74-0000491</t>
  </si>
  <si>
    <t>Строгова Анастасия</t>
  </si>
  <si>
    <t>17-74-0041215</t>
  </si>
  <si>
    <t>Сусанова Евангелина</t>
  </si>
  <si>
    <t>28.07.2009</t>
  </si>
  <si>
    <t>20-74-0012399</t>
  </si>
  <si>
    <t>Сычев Сергей</t>
  </si>
  <si>
    <t>04.05.2008</t>
  </si>
  <si>
    <t>21-74-0002981</t>
  </si>
  <si>
    <t>Сычева Лада</t>
  </si>
  <si>
    <t>22.01.2009</t>
  </si>
  <si>
    <t>18-74-0067481</t>
  </si>
  <si>
    <t>Тартаковская Анна</t>
  </si>
  <si>
    <t>19-74-0002512</t>
  </si>
  <si>
    <t>Тесленко Дарья</t>
  </si>
  <si>
    <t>Тетерина Анастасия</t>
  </si>
  <si>
    <t>18.07.2009</t>
  </si>
  <si>
    <t>19-74-0054131</t>
  </si>
  <si>
    <t>Усачева Ксения</t>
  </si>
  <si>
    <t>Фомичева Алена</t>
  </si>
  <si>
    <t>30.08.2007</t>
  </si>
  <si>
    <t>18-74-0105353</t>
  </si>
  <si>
    <t>Хабирова Алсу</t>
  </si>
  <si>
    <t>19.12.2009</t>
  </si>
  <si>
    <t>16-74-0059495</t>
  </si>
  <si>
    <t>Хрущева Арина</t>
  </si>
  <si>
    <t>04.03.2008</t>
  </si>
  <si>
    <t>Чильчагова Варвара</t>
  </si>
  <si>
    <t>01.05.2008</t>
  </si>
  <si>
    <t>18-74-0002476</t>
  </si>
  <si>
    <t>Шабанова Виолетта</t>
  </si>
  <si>
    <t>15-74-0029151</t>
  </si>
  <si>
    <t>Шахвалеева Амина</t>
  </si>
  <si>
    <t>11.07.2009</t>
  </si>
  <si>
    <t>18-74-0037347</t>
  </si>
  <si>
    <t>Шевнина Екатерина</t>
  </si>
  <si>
    <t>28.02.2008</t>
  </si>
  <si>
    <t>20-74-0002116</t>
  </si>
  <si>
    <t>Шекунова Мария</t>
  </si>
  <si>
    <t>18.11.2007</t>
  </si>
  <si>
    <t>19-74-0031280</t>
  </si>
  <si>
    <t>Юрина Алена</t>
  </si>
  <si>
    <t>21-74-0060463</t>
  </si>
  <si>
    <t>Юрина Кристина</t>
  </si>
  <si>
    <t>21-74-0060319</t>
  </si>
  <si>
    <t>Ямолкина Ольга</t>
  </si>
  <si>
    <t>24.07.2009</t>
  </si>
  <si>
    <t>19-74-0059869</t>
  </si>
  <si>
    <t>Петров Д.Ю.,Есипчук Д.И.</t>
  </si>
  <si>
    <t>Денисова Л.В.,Терехова Д.А.</t>
  </si>
  <si>
    <t>Лапаев В.Н.</t>
  </si>
  <si>
    <t>Есипчук Д.И.,Бобров К.В.</t>
  </si>
  <si>
    <t>Трегубова В.В.,Аллеборн Е.В.</t>
  </si>
  <si>
    <t>Щербаков Н.С.,Князева А.А.</t>
  </si>
  <si>
    <t>Бибикин Е.В.,Копылев С.С.</t>
  </si>
  <si>
    <t>Князева А.А.</t>
  </si>
  <si>
    <t>Трегубова В.В.,Терехова Д.А.</t>
  </si>
  <si>
    <t>Блажко Д.П.</t>
  </si>
  <si>
    <t>Федюнова Мария</t>
  </si>
  <si>
    <t>20-74-0004355</t>
  </si>
  <si>
    <t>Улегин Александр</t>
  </si>
  <si>
    <t>16-74-0052787</t>
  </si>
  <si>
    <t>Бег 60 м</t>
  </si>
  <si>
    <t>Бег 2000-3000 м</t>
  </si>
  <si>
    <t>22-74-0008061</t>
  </si>
  <si>
    <t>22-74-0008094</t>
  </si>
  <si>
    <t>22-74-0008033</t>
  </si>
  <si>
    <t>17-74-0073616</t>
  </si>
  <si>
    <t>17-74-0042237</t>
  </si>
  <si>
    <t>22-74-0008087</t>
  </si>
  <si>
    <t>22-74-0008103</t>
  </si>
  <si>
    <t>20-74-0009041</t>
  </si>
  <si>
    <t>19-74-0043112</t>
  </si>
  <si>
    <t>22-45-0001732</t>
  </si>
  <si>
    <t>19-74-0002827</t>
  </si>
  <si>
    <t>18-74-0028097</t>
  </si>
  <si>
    <t>18-74-0028660</t>
  </si>
  <si>
    <t>18-74-0027921</t>
  </si>
  <si>
    <t>18-74-0028787</t>
  </si>
  <si>
    <t>18-74-0028373</t>
  </si>
  <si>
    <t>19-74-0002728</t>
  </si>
  <si>
    <t>18-74-0028797</t>
  </si>
  <si>
    <t>22-74-0008173</t>
  </si>
  <si>
    <t>17-74-0074792</t>
  </si>
  <si>
    <t>18-74-0033064</t>
  </si>
  <si>
    <t>22-74-0008160</t>
  </si>
  <si>
    <t>22-74-0008156</t>
  </si>
  <si>
    <t>Мирошкина Маргарита</t>
  </si>
  <si>
    <t>Неструев Александр</t>
  </si>
  <si>
    <t>18-74-0001119</t>
  </si>
  <si>
    <t>22-74-0008107</t>
  </si>
  <si>
    <t>20-74-0092358</t>
  </si>
  <si>
    <t>21-74-0054303</t>
  </si>
  <si>
    <t>21-74-0068535</t>
  </si>
  <si>
    <t>16-74-0041379</t>
  </si>
  <si>
    <t>21-74-0068060</t>
  </si>
  <si>
    <t>21-74-0067871</t>
  </si>
  <si>
    <t>20-74-0086015</t>
  </si>
  <si>
    <t>21-74-0012741</t>
  </si>
  <si>
    <t>83к</t>
  </si>
  <si>
    <t>74к</t>
  </si>
  <si>
    <t>Войтецкая Анна</t>
  </si>
  <si>
    <t>16-73-0036042</t>
  </si>
  <si>
    <t>89к</t>
  </si>
  <si>
    <t>80к</t>
  </si>
  <si>
    <t>62к</t>
  </si>
  <si>
    <t>98к</t>
  </si>
  <si>
    <t>95к</t>
  </si>
  <si>
    <t>Бычкова Екатерина</t>
  </si>
  <si>
    <t>100к</t>
  </si>
  <si>
    <t>209</t>
  </si>
  <si>
    <t>187</t>
  </si>
  <si>
    <t>202</t>
  </si>
  <si>
    <t>190</t>
  </si>
  <si>
    <t>186</t>
  </si>
  <si>
    <t>165</t>
  </si>
  <si>
    <t>212</t>
  </si>
  <si>
    <t>199</t>
  </si>
  <si>
    <t>195</t>
  </si>
  <si>
    <t>203</t>
  </si>
  <si>
    <t>175</t>
  </si>
  <si>
    <t>198</t>
  </si>
  <si>
    <t>193</t>
  </si>
  <si>
    <t>200</t>
  </si>
  <si>
    <t>183</t>
  </si>
  <si>
    <t>180</t>
  </si>
  <si>
    <t>160</t>
  </si>
  <si>
    <t>170</t>
  </si>
  <si>
    <t>204</t>
  </si>
  <si>
    <t>155</t>
  </si>
  <si>
    <t>163</t>
  </si>
  <si>
    <t>194</t>
  </si>
  <si>
    <t>166</t>
  </si>
  <si>
    <t>188</t>
  </si>
  <si>
    <t>174</t>
  </si>
  <si>
    <t>220</t>
  </si>
  <si>
    <t>207</t>
  </si>
  <si>
    <t>214</t>
  </si>
  <si>
    <t>167</t>
  </si>
  <si>
    <t>189</t>
  </si>
  <si>
    <t>177</t>
  </si>
  <si>
    <t>205</t>
  </si>
  <si>
    <t>181</t>
  </si>
  <si>
    <t>158</t>
  </si>
  <si>
    <t>182</t>
  </si>
  <si>
    <t>191</t>
  </si>
  <si>
    <t>223</t>
  </si>
  <si>
    <t>178</t>
  </si>
  <si>
    <t>179</t>
  </si>
  <si>
    <t>172</t>
  </si>
  <si>
    <t>185</t>
  </si>
  <si>
    <t>211</t>
  </si>
  <si>
    <t>196</t>
  </si>
  <si>
    <t>224</t>
  </si>
  <si>
    <t>41</t>
  </si>
  <si>
    <t>36</t>
  </si>
  <si>
    <t>37</t>
  </si>
  <si>
    <t>54</t>
  </si>
  <si>
    <t>45</t>
  </si>
  <si>
    <t>48</t>
  </si>
  <si>
    <t>47</t>
  </si>
  <si>
    <t>32</t>
  </si>
  <si>
    <t>46</t>
  </si>
  <si>
    <t>52</t>
  </si>
  <si>
    <t>49</t>
  </si>
  <si>
    <t>34</t>
  </si>
  <si>
    <t>50</t>
  </si>
  <si>
    <t>53</t>
  </si>
  <si>
    <t>56</t>
  </si>
  <si>
    <t>43</t>
  </si>
  <si>
    <t>35</t>
  </si>
  <si>
    <t>44</t>
  </si>
  <si>
    <t>59</t>
  </si>
  <si>
    <t>58</t>
  </si>
  <si>
    <t>40</t>
  </si>
  <si>
    <t>67</t>
  </si>
  <si>
    <t>38</t>
  </si>
  <si>
    <t>60</t>
  </si>
  <si>
    <t>42</t>
  </si>
  <si>
    <t>55</t>
  </si>
  <si>
    <t>51</t>
  </si>
  <si>
    <t>66</t>
  </si>
  <si>
    <t>57</t>
  </si>
  <si>
    <t>69</t>
  </si>
  <si>
    <t>33</t>
  </si>
  <si>
    <t>30</t>
  </si>
  <si>
    <t>64</t>
  </si>
  <si>
    <t>8,1</t>
  </si>
  <si>
    <t>8,2</t>
  </si>
  <si>
    <t>8,0</t>
  </si>
  <si>
    <t>7,5</t>
  </si>
  <si>
    <t>7,9</t>
  </si>
  <si>
    <t>7,8</t>
  </si>
  <si>
    <t>7,6</t>
  </si>
  <si>
    <t>8,3</t>
  </si>
  <si>
    <t>8,8</t>
  </si>
  <si>
    <t>7,2</t>
  </si>
  <si>
    <t>7,7</t>
  </si>
  <si>
    <t>7,4</t>
  </si>
  <si>
    <t>8,4</t>
  </si>
  <si>
    <t>7,3</t>
  </si>
  <si>
    <t>8,6</t>
  </si>
  <si>
    <t>7,1</t>
  </si>
  <si>
    <t>9,7</t>
  </si>
  <si>
    <t>7,0</t>
  </si>
  <si>
    <t>9,5</t>
  </si>
  <si>
    <t>Бег 2000 м</t>
  </si>
  <si>
    <t>7:18.8</t>
  </si>
  <si>
    <t>7:52.8</t>
  </si>
  <si>
    <t>7:54.9</t>
  </si>
  <si>
    <t>7:22.2</t>
  </si>
  <si>
    <t>7:53.6</t>
  </si>
  <si>
    <t>7:54.5</t>
  </si>
  <si>
    <t>7:59.3</t>
  </si>
  <si>
    <t>8:23.5</t>
  </si>
  <si>
    <t>8:26.0</t>
  </si>
  <si>
    <t>8:03.9</t>
  </si>
  <si>
    <t>8:25.5</t>
  </si>
  <si>
    <t>7:53.8</t>
  </si>
  <si>
    <t>8:06.9</t>
  </si>
  <si>
    <t>8:08.2</t>
  </si>
  <si>
    <t>8:07.8</t>
  </si>
  <si>
    <t>8:07.4</t>
  </si>
  <si>
    <t>9:32.3</t>
  </si>
  <si>
    <t>7:41.8</t>
  </si>
  <si>
    <t>Кабанов Глеб</t>
  </si>
  <si>
    <t>8:40.3</t>
  </si>
  <si>
    <t>8:32.5</t>
  </si>
  <si>
    <t>7:57.0</t>
  </si>
  <si>
    <t>9:46.5</t>
  </si>
  <si>
    <t>8:02.6</t>
  </si>
  <si>
    <t>8:35.5</t>
  </si>
  <si>
    <t>8:53.5</t>
  </si>
  <si>
    <t>8:09.7</t>
  </si>
  <si>
    <t>8:28.1</t>
  </si>
  <si>
    <t>8:05.7</t>
  </si>
  <si>
    <t>8:56.3</t>
  </si>
  <si>
    <t>8:25.6</t>
  </si>
  <si>
    <t>8:35.0</t>
  </si>
  <si>
    <t>7:55.4</t>
  </si>
  <si>
    <t>8:09.1</t>
  </si>
  <si>
    <t>8:21.3</t>
  </si>
  <si>
    <t>9:13.6</t>
  </si>
  <si>
    <t>8:44.3</t>
  </si>
  <si>
    <t>8:05.6</t>
  </si>
  <si>
    <t>9:25.3</t>
  </si>
  <si>
    <t>10:05.2</t>
  </si>
  <si>
    <t>8:27.9</t>
  </si>
  <si>
    <t>9:00.5</t>
  </si>
  <si>
    <t>9:02.5</t>
  </si>
  <si>
    <t>8:11.9</t>
  </si>
  <si>
    <t>9:06.8</t>
  </si>
  <si>
    <t>9:11.6</t>
  </si>
  <si>
    <t>8:34.8</t>
  </si>
  <si>
    <t>8:57.3</t>
  </si>
  <si>
    <t>9:15.9</t>
  </si>
  <si>
    <t>Леонов Федор</t>
  </si>
  <si>
    <t>9:27.5</t>
  </si>
  <si>
    <t>8:49.9</t>
  </si>
  <si>
    <t>8:14.9</t>
  </si>
  <si>
    <t>9:09.8</t>
  </si>
  <si>
    <t>9:17.4</t>
  </si>
  <si>
    <t>9:50.0</t>
  </si>
  <si>
    <t>7:53.3</t>
  </si>
  <si>
    <t>8:53.4</t>
  </si>
  <si>
    <t>9:40.1</t>
  </si>
  <si>
    <t>9:04.1</t>
  </si>
  <si>
    <t>8:31.0</t>
  </si>
  <si>
    <t>9:41.5</t>
  </si>
  <si>
    <t>9:39.7</t>
  </si>
  <si>
    <t>Логинов Антон</t>
  </si>
  <si>
    <t>9:33.8</t>
  </si>
  <si>
    <t>8:51.5</t>
  </si>
  <si>
    <t>8:24.4</t>
  </si>
  <si>
    <t>9:50.5</t>
  </si>
  <si>
    <t>8:29.5</t>
  </si>
  <si>
    <t>9:24.8</t>
  </si>
  <si>
    <t>Бег 3000 м</t>
  </si>
  <si>
    <t>11:37.6</t>
  </si>
  <si>
    <t>11:57.3</t>
  </si>
  <si>
    <t>11:58.6</t>
  </si>
  <si>
    <t>13:08.6</t>
  </si>
  <si>
    <t>12:34.3</t>
  </si>
  <si>
    <t>11:24.6</t>
  </si>
  <si>
    <t>12:32.3</t>
  </si>
  <si>
    <t>12:49.5</t>
  </si>
  <si>
    <t>11:59.2</t>
  </si>
  <si>
    <t>12:54.5</t>
  </si>
  <si>
    <t>13:29.7</t>
  </si>
  <si>
    <t>12:40.1</t>
  </si>
  <si>
    <t>12:08.6</t>
  </si>
  <si>
    <t>9:31.5</t>
  </si>
  <si>
    <t>9:47.2</t>
  </si>
  <si>
    <t>18-74-0004273</t>
  </si>
  <si>
    <t>18.03.2022</t>
  </si>
  <si>
    <t>среди юношей и девушек 2007-2009 г.р.(IVст.) и 2004 г.р.(VI ст.)</t>
  </si>
  <si>
    <t>Лапаева Анна</t>
  </si>
  <si>
    <t>Бабич Константин</t>
  </si>
  <si>
    <t>Охремов Илья</t>
  </si>
  <si>
    <t>10:43,2</t>
  </si>
  <si>
    <t>10:45,2</t>
  </si>
  <si>
    <t>10:46,0</t>
  </si>
  <si>
    <t>11:21,6</t>
  </si>
  <si>
    <t>9:24,7</t>
  </si>
  <si>
    <t>9:30,6</t>
  </si>
  <si>
    <t>9:31,4</t>
  </si>
  <si>
    <t>9:39,5</t>
  </si>
  <si>
    <t>9:41,4</t>
  </si>
  <si>
    <t>9:43,7</t>
  </si>
  <si>
    <t>9:02,0</t>
  </si>
  <si>
    <t>9:24,2</t>
  </si>
  <si>
    <t>9:12,9</t>
  </si>
  <si>
    <t>9:19,1</t>
  </si>
  <si>
    <t>9:12,4</t>
  </si>
  <si>
    <t>9:02,5</t>
  </si>
  <si>
    <t>10:53,2</t>
  </si>
  <si>
    <t>10:52,2</t>
  </si>
  <si>
    <t>9:53,1</t>
  </si>
  <si>
    <t>9:53,8</t>
  </si>
  <si>
    <t>9:49,2</t>
  </si>
  <si>
    <t>9:51,8</t>
  </si>
  <si>
    <t>9:48,5</t>
  </si>
  <si>
    <t>10:04,4</t>
  </si>
  <si>
    <t>9:56,2</t>
  </si>
  <si>
    <t>10:01,8</t>
  </si>
  <si>
    <t>10:30,1</t>
  </si>
  <si>
    <t>10:16,1</t>
  </si>
  <si>
    <t>10:09,2</t>
  </si>
  <si>
    <t>9:46,8</t>
  </si>
  <si>
    <t>9:11,4</t>
  </si>
  <si>
    <t>9:31,5</t>
  </si>
  <si>
    <t>9:44,6</t>
  </si>
  <si>
    <t>9:43,4</t>
  </si>
  <si>
    <t>10:10,8</t>
  </si>
  <si>
    <t>9:51,6</t>
  </si>
  <si>
    <t>10:19,3</t>
  </si>
  <si>
    <t>9:42,3</t>
  </si>
  <si>
    <t>10:23,4</t>
  </si>
  <si>
    <t>10:08,6</t>
  </si>
  <si>
    <t>11:19,5</t>
  </si>
  <si>
    <t>8:08,9</t>
  </si>
  <si>
    <t>8:39,4</t>
  </si>
  <si>
    <t>8:55,2</t>
  </si>
  <si>
    <t>8:42,2</t>
  </si>
  <si>
    <t>8:49,9</t>
  </si>
  <si>
    <t>8:59,2</t>
  </si>
  <si>
    <t>9:10,4</t>
  </si>
  <si>
    <t>9:36,6</t>
  </si>
  <si>
    <t>9:29,9</t>
  </si>
  <si>
    <t>9:11,6</t>
  </si>
  <si>
    <t>9:02,9</t>
  </si>
  <si>
    <t>11:12,1</t>
  </si>
  <si>
    <t>11:27,7</t>
  </si>
  <si>
    <t>10:26,2</t>
  </si>
  <si>
    <t>11:25,7</t>
  </si>
  <si>
    <t>9:25,9</t>
  </si>
  <si>
    <t>9:12,1</t>
  </si>
  <si>
    <t>9:38,2</t>
  </si>
  <si>
    <t>9:20,8</t>
  </si>
  <si>
    <t>9:26,7</t>
  </si>
  <si>
    <t>9:39,6</t>
  </si>
  <si>
    <t>9:41,2</t>
  </si>
  <si>
    <t>9:43,5</t>
  </si>
  <si>
    <t>9:41,7</t>
  </si>
  <si>
    <t>9:38,9</t>
  </si>
  <si>
    <t>9:45,5</t>
  </si>
  <si>
    <t>10:19,2</t>
  </si>
  <si>
    <t>10:20,6</t>
  </si>
  <si>
    <t>10:05,1</t>
  </si>
  <si>
    <t>10:37,3</t>
  </si>
  <si>
    <t>10:38,4</t>
  </si>
  <si>
    <t>9:57,7</t>
  </si>
  <si>
    <t>9:59,4</t>
  </si>
  <si>
    <t>9:45,9</t>
  </si>
  <si>
    <t>9:51,4</t>
  </si>
  <si>
    <t>9:48,3</t>
  </si>
  <si>
    <t>9:55,8</t>
  </si>
  <si>
    <t>10:27,1</t>
  </si>
  <si>
    <t>10:34,0</t>
  </si>
  <si>
    <t>10:25,7</t>
  </si>
  <si>
    <t>10:30,2</t>
  </si>
  <si>
    <t>10:24,2</t>
  </si>
  <si>
    <t>10:34,5</t>
  </si>
  <si>
    <t>10:02,8</t>
  </si>
  <si>
    <t>10:11,8</t>
  </si>
  <si>
    <t>10:19,9</t>
  </si>
  <si>
    <t>10:15,0</t>
  </si>
  <si>
    <t>10:18,3</t>
  </si>
  <si>
    <t>9:50,8</t>
  </si>
  <si>
    <t>9:51,3</t>
  </si>
  <si>
    <t>9:51,9</t>
  </si>
  <si>
    <t>9:53,9</t>
  </si>
  <si>
    <t>9:47,2</t>
  </si>
  <si>
    <t>9:48,4</t>
  </si>
  <si>
    <t>8:55,8</t>
  </si>
  <si>
    <t>8:48,3</t>
  </si>
  <si>
    <t>8:48,8</t>
  </si>
  <si>
    <t>8:38,3</t>
  </si>
  <si>
    <t>8:43,1</t>
  </si>
  <si>
    <t>10:26,7</t>
  </si>
  <si>
    <t>9:08,1</t>
  </si>
  <si>
    <t>место</t>
  </si>
  <si>
    <t>DNS</t>
  </si>
  <si>
    <t>Петров Д.Ю</t>
  </si>
  <si>
    <t>20-74-0089999</t>
  </si>
  <si>
    <t>19-74-0001061</t>
  </si>
  <si>
    <t>21.012008</t>
  </si>
  <si>
    <t>19-74-0017825</t>
  </si>
  <si>
    <t>18-74-0105359</t>
  </si>
  <si>
    <t>16-74-0029623</t>
  </si>
  <si>
    <t>отжим.</t>
  </si>
  <si>
    <t>21-74-0043673</t>
  </si>
  <si>
    <t>22-74-0008687</t>
  </si>
  <si>
    <t>22-74-0008225</t>
  </si>
  <si>
    <t>21-74-0019582</t>
  </si>
  <si>
    <t>Прокопова Ирина</t>
  </si>
  <si>
    <t>Юноши 4 ступень</t>
  </si>
  <si>
    <t>Юноши 6 ступень</t>
  </si>
  <si>
    <t>Девушки 4 ступень</t>
  </si>
  <si>
    <t>Девушки 6 ступень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</si>
</sst>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mm:ss.0;@"/>
    <numFmt numFmtId="166" formatCode="0.000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u/>
      <sz val="18"/>
      <color theme="1"/>
      <name val="Calibri"/>
      <family val="2"/>
      <charset val="204"/>
      <scheme val="minor"/>
    </font>
    <font>
      <u/>
      <sz val="20"/>
      <color theme="1"/>
      <name val="Calibri"/>
      <family val="2"/>
      <charset val="204"/>
      <scheme val="minor"/>
    </font>
    <font>
      <u/>
      <sz val="2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4"/>
      <name val="Calibri"/>
      <family val="2"/>
      <charset val="204"/>
    </font>
    <font>
      <sz val="12"/>
      <name val="Calibri"/>
      <family val="2"/>
      <charset val="204"/>
    </font>
    <font>
      <i/>
      <sz val="12"/>
      <name val="Calibri"/>
      <family val="2"/>
      <charset val="204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9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9" fontId="2" fillId="0" borderId="2">
      <alignment shrinkToFit="1"/>
    </xf>
    <xf numFmtId="49" fontId="2" fillId="0" borderId="2">
      <alignment shrinkToFit="1"/>
    </xf>
    <xf numFmtId="49" fontId="2" fillId="0" borderId="2">
      <alignment shrinkToFit="1"/>
    </xf>
    <xf numFmtId="0" fontId="2" fillId="0" borderId="0"/>
    <xf numFmtId="49" fontId="2" fillId="0" borderId="2">
      <alignment shrinkToFit="1"/>
    </xf>
    <xf numFmtId="0" fontId="2" fillId="0" borderId="0"/>
  </cellStyleXfs>
  <cellXfs count="1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shrinkToFit="1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0" xfId="0" applyFont="1" applyFill="1"/>
    <xf numFmtId="166" fontId="1" fillId="0" borderId="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5" fillId="0" borderId="0" xfId="0" applyNumberFormat="1" applyFont="1" applyBorder="1" applyAlignment="1"/>
    <xf numFmtId="49" fontId="0" fillId="0" borderId="0" xfId="0" applyNumberFormat="1" applyFont="1" applyBorder="1" applyAlignment="1"/>
    <xf numFmtId="49" fontId="5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/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left"/>
    </xf>
    <xf numFmtId="49" fontId="10" fillId="0" borderId="0" xfId="0" applyNumberFormat="1" applyFont="1" applyBorder="1" applyAlignment="1"/>
    <xf numFmtId="49" fontId="11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vertical="center"/>
    </xf>
    <xf numFmtId="49" fontId="11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right"/>
    </xf>
    <xf numFmtId="49" fontId="13" fillId="0" borderId="0" xfId="6" applyNumberFormat="1" applyFont="1" applyBorder="1" applyAlignment="1">
      <alignment vertical="justify"/>
    </xf>
    <xf numFmtId="0" fontId="14" fillId="0" borderId="0" xfId="0" applyNumberFormat="1" applyFont="1" applyBorder="1" applyAlignment="1">
      <alignment vertical="top" wrapText="1" shrinkToFit="1"/>
    </xf>
    <xf numFmtId="0" fontId="13" fillId="0" borderId="0" xfId="0" applyNumberFormat="1" applyFont="1" applyBorder="1" applyAlignment="1">
      <alignment vertical="top" wrapText="1" shrinkToFit="1"/>
    </xf>
    <xf numFmtId="49" fontId="13" fillId="0" borderId="0" xfId="6" applyNumberFormat="1" applyFont="1" applyBorder="1" applyAlignment="1">
      <alignment horizontal="center" vertical="justify"/>
    </xf>
    <xf numFmtId="49" fontId="13" fillId="0" borderId="0" xfId="6" applyNumberFormat="1" applyFont="1" applyAlignment="1">
      <alignment horizontal="center" vertical="justify" wrapText="1"/>
    </xf>
    <xf numFmtId="49" fontId="13" fillId="0" borderId="0" xfId="6" applyNumberFormat="1" applyFont="1" applyAlignment="1">
      <alignment horizontal="center" vertical="justify"/>
    </xf>
    <xf numFmtId="49" fontId="13" fillId="0" borderId="0" xfId="6" applyNumberFormat="1" applyFont="1" applyAlignment="1">
      <alignment horizontal="left" vertical="justify" wrapText="1"/>
    </xf>
    <xf numFmtId="49" fontId="13" fillId="0" borderId="0" xfId="6" applyNumberFormat="1" applyFont="1" applyAlignment="1">
      <alignment vertical="justify"/>
    </xf>
    <xf numFmtId="49" fontId="13" fillId="0" borderId="0" xfId="6" applyNumberFormat="1" applyFont="1" applyBorder="1" applyAlignment="1">
      <alignment wrapText="1"/>
    </xf>
    <xf numFmtId="49" fontId="13" fillId="0" borderId="0" xfId="6" applyNumberFormat="1" applyFont="1" applyFill="1" applyBorder="1" applyAlignment="1">
      <alignment vertical="justify"/>
    </xf>
    <xf numFmtId="0" fontId="13" fillId="0" borderId="0" xfId="0" applyNumberFormat="1" applyFont="1" applyFill="1" applyBorder="1" applyAlignment="1">
      <alignment vertical="top" wrapText="1" shrinkToFit="1"/>
    </xf>
    <xf numFmtId="49" fontId="13" fillId="0" borderId="0" xfId="6" applyNumberFormat="1" applyFont="1" applyFill="1" applyBorder="1" applyAlignment="1">
      <alignment horizontal="center" vertical="justify"/>
    </xf>
    <xf numFmtId="49" fontId="13" fillId="0" borderId="0" xfId="6" applyNumberFormat="1" applyFont="1" applyFill="1" applyAlignment="1">
      <alignment horizontal="center" vertical="justify" wrapText="1"/>
    </xf>
    <xf numFmtId="49" fontId="13" fillId="0" borderId="0" xfId="6" applyNumberFormat="1" applyFont="1" applyFill="1" applyAlignment="1">
      <alignment horizontal="center" vertical="justify"/>
    </xf>
    <xf numFmtId="49" fontId="13" fillId="0" borderId="0" xfId="6" applyNumberFormat="1" applyFont="1" applyFill="1" applyAlignment="1">
      <alignment horizontal="left" vertical="justify" wrapText="1"/>
    </xf>
    <xf numFmtId="49" fontId="13" fillId="0" borderId="0" xfId="6" applyNumberFormat="1" applyFont="1" applyFill="1" applyAlignment="1">
      <alignment vertical="justify"/>
    </xf>
    <xf numFmtId="0" fontId="13" fillId="0" borderId="0" xfId="6" applyFont="1" applyFill="1" applyBorder="1" applyAlignment="1">
      <alignment vertical="justify" wrapText="1"/>
    </xf>
    <xf numFmtId="0" fontId="14" fillId="0" borderId="0" xfId="0" applyNumberFormat="1" applyFont="1" applyFill="1" applyBorder="1" applyAlignment="1">
      <alignment vertical="top" wrapText="1" shrinkToFit="1"/>
    </xf>
    <xf numFmtId="0" fontId="13" fillId="0" borderId="0" xfId="0" applyNumberFormat="1" applyFont="1" applyFill="1" applyBorder="1" applyAlignment="1">
      <alignment vertical="center" wrapText="1" shrinkToFit="1"/>
    </xf>
    <xf numFmtId="49" fontId="10" fillId="0" borderId="0" xfId="0" applyNumberFormat="1" applyFont="1" applyFill="1" applyBorder="1" applyAlignment="1"/>
    <xf numFmtId="49" fontId="10" fillId="0" borderId="0" xfId="0" applyNumberFormat="1" applyFont="1" applyFill="1" applyBorder="1" applyAlignment="1">
      <alignment horizontal="left"/>
    </xf>
    <xf numFmtId="49" fontId="10" fillId="0" borderId="0" xfId="0" applyNumberFormat="1" applyFont="1" applyBorder="1" applyAlignment="1">
      <alignment horizontal="left"/>
    </xf>
    <xf numFmtId="49" fontId="12" fillId="0" borderId="0" xfId="1" applyNumberFormat="1" applyFont="1" applyBorder="1" applyAlignment="1">
      <alignment vertical="top"/>
    </xf>
    <xf numFmtId="49" fontId="12" fillId="0" borderId="0" xfId="1" applyNumberFormat="1" applyFont="1" applyBorder="1" applyAlignment="1">
      <alignment horizontal="right" vertical="top"/>
    </xf>
    <xf numFmtId="49" fontId="12" fillId="0" borderId="0" xfId="1" applyNumberFormat="1" applyFont="1" applyBorder="1" applyAlignment="1">
      <alignment horizontal="left" vertical="top"/>
    </xf>
    <xf numFmtId="0" fontId="1" fillId="3" borderId="0" xfId="0" applyFont="1" applyFill="1"/>
    <xf numFmtId="0" fontId="1" fillId="0" borderId="0" xfId="0" applyFont="1" applyAlignment="1">
      <alignment shrinkToFit="1"/>
    </xf>
    <xf numFmtId="0" fontId="1" fillId="2" borderId="0" xfId="0" applyFont="1" applyFill="1" applyAlignment="1">
      <alignment shrinkToFit="1"/>
    </xf>
    <xf numFmtId="164" fontId="1" fillId="2" borderId="2" xfId="0" applyNumberFormat="1" applyFont="1" applyFill="1" applyBorder="1" applyAlignment="1">
      <alignment horizontal="center" shrinkToFit="1"/>
    </xf>
    <xf numFmtId="0" fontId="1" fillId="2" borderId="2" xfId="0" applyFont="1" applyFill="1" applyBorder="1" applyAlignment="1">
      <alignment horizontal="center" shrinkToFit="1"/>
    </xf>
    <xf numFmtId="49" fontId="1" fillId="2" borderId="2" xfId="0" applyNumberFormat="1" applyFont="1" applyFill="1" applyBorder="1" applyAlignment="1">
      <alignment horizontal="center" shrinkToFit="1"/>
    </xf>
    <xf numFmtId="1" fontId="1" fillId="2" borderId="2" xfId="0" applyNumberFormat="1" applyFont="1" applyFill="1" applyBorder="1" applyAlignment="1">
      <alignment horizontal="center" shrinkToFit="1"/>
    </xf>
    <xf numFmtId="0" fontId="3" fillId="2" borderId="2" xfId="0" applyFont="1" applyFill="1" applyBorder="1" applyAlignment="1">
      <alignment shrinkToFit="1"/>
    </xf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2" xfId="0" applyBorder="1"/>
    <xf numFmtId="0" fontId="1" fillId="0" borderId="2" xfId="0" applyFont="1" applyBorder="1"/>
    <xf numFmtId="0" fontId="1" fillId="0" borderId="0" xfId="0" applyNumberFormat="1" applyFont="1" applyAlignment="1">
      <alignment horizontal="center"/>
    </xf>
    <xf numFmtId="0" fontId="0" fillId="0" borderId="2" xfId="0" applyBorder="1" applyAlignment="1">
      <alignment wrapText="1"/>
    </xf>
    <xf numFmtId="0" fontId="1" fillId="0" borderId="0" xfId="0" applyFont="1" applyAlignment="1">
      <alignment wrapText="1"/>
    </xf>
    <xf numFmtId="0" fontId="18" fillId="0" borderId="2" xfId="0" applyFont="1" applyBorder="1" applyAlignment="1">
      <alignment wrapText="1"/>
    </xf>
    <xf numFmtId="49" fontId="11" fillId="0" borderId="0" xfId="0" applyNumberFormat="1" applyFont="1" applyBorder="1" applyAlignment="1"/>
    <xf numFmtId="0" fontId="1" fillId="2" borderId="0" xfId="0" applyNumberFormat="1" applyFont="1" applyFill="1" applyBorder="1" applyAlignment="1">
      <alignment horizontal="center" shrinkToFit="1"/>
    </xf>
    <xf numFmtId="0" fontId="1" fillId="2" borderId="0" xfId="0" applyFont="1" applyFill="1" applyBorder="1" applyAlignment="1">
      <alignment horizontal="center" shrinkToFit="1"/>
    </xf>
    <xf numFmtId="49" fontId="1" fillId="2" borderId="0" xfId="0" applyNumberFormat="1" applyFont="1" applyFill="1" applyBorder="1" applyAlignment="1">
      <alignment horizontal="center" shrinkToFit="1"/>
    </xf>
    <xf numFmtId="0" fontId="0" fillId="2" borderId="0" xfId="0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1" fontId="1" fillId="2" borderId="0" xfId="0" applyNumberFormat="1" applyFont="1" applyFill="1" applyBorder="1" applyAlignment="1">
      <alignment horizontal="center"/>
    </xf>
    <xf numFmtId="0" fontId="1" fillId="0" borderId="2" xfId="0" applyFont="1" applyBorder="1" applyAlignment="1">
      <alignment shrinkToFit="1"/>
    </xf>
    <xf numFmtId="0" fontId="18" fillId="0" borderId="2" xfId="0" applyFont="1" applyBorder="1" applyAlignment="1">
      <alignment horizontal="center" vertical="center" wrapText="1"/>
    </xf>
    <xf numFmtId="0" fontId="19" fillId="0" borderId="0" xfId="0" applyFont="1"/>
    <xf numFmtId="0" fontId="18" fillId="0" borderId="2" xfId="0" applyFont="1" applyBorder="1" applyAlignment="1">
      <alignment horizontal="left" wrapText="1"/>
    </xf>
    <xf numFmtId="0" fontId="18" fillId="3" borderId="2" xfId="0" applyFont="1" applyFill="1" applyBorder="1" applyAlignment="1">
      <alignment wrapText="1"/>
    </xf>
    <xf numFmtId="0" fontId="18" fillId="4" borderId="1" xfId="0" applyFont="1" applyFill="1" applyBorder="1" applyAlignment="1">
      <alignment horizontal="center" vertical="center" wrapText="1"/>
    </xf>
    <xf numFmtId="49" fontId="20" fillId="0" borderId="0" xfId="1" applyNumberFormat="1" applyFont="1" applyBorder="1" applyAlignment="1">
      <alignment vertical="top"/>
    </xf>
    <xf numFmtId="49" fontId="20" fillId="0" borderId="0" xfId="1" applyNumberFormat="1" applyFont="1" applyBorder="1" applyAlignment="1">
      <alignment horizontal="right" vertical="top"/>
    </xf>
    <xf numFmtId="49" fontId="21" fillId="0" borderId="0" xfId="0" applyNumberFormat="1" applyFont="1" applyBorder="1" applyAlignment="1"/>
    <xf numFmtId="0" fontId="22" fillId="0" borderId="0" xfId="0" applyFont="1"/>
    <xf numFmtId="49" fontId="20" fillId="0" borderId="0" xfId="1" applyNumberFormat="1" applyFont="1" applyBorder="1" applyAlignment="1">
      <alignment horizontal="left" vertical="top"/>
    </xf>
    <xf numFmtId="0" fontId="18" fillId="4" borderId="1" xfId="0" applyNumberFormat="1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7" fillId="2" borderId="2" xfId="0" applyFont="1" applyFill="1" applyBorder="1" applyAlignment="1">
      <alignment horizontal="center"/>
    </xf>
    <xf numFmtId="0" fontId="17" fillId="0" borderId="2" xfId="0" applyFont="1" applyBorder="1"/>
    <xf numFmtId="0" fontId="17" fillId="0" borderId="2" xfId="0" applyFont="1" applyBorder="1" applyAlignment="1">
      <alignment shrinkToFit="1"/>
    </xf>
    <xf numFmtId="0" fontId="17" fillId="3" borderId="2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 shrinkToFit="1"/>
    </xf>
    <xf numFmtId="49" fontId="17" fillId="2" borderId="2" xfId="0" applyNumberFormat="1" applyFont="1" applyFill="1" applyBorder="1" applyAlignment="1">
      <alignment horizontal="center" shrinkToFit="1"/>
    </xf>
    <xf numFmtId="0" fontId="17" fillId="3" borderId="2" xfId="0" applyFont="1" applyFill="1" applyBorder="1"/>
    <xf numFmtId="0" fontId="17" fillId="0" borderId="2" xfId="0" applyFont="1" applyFill="1" applyBorder="1" applyAlignment="1">
      <alignment horizontal="center" shrinkToFit="1"/>
    </xf>
    <xf numFmtId="49" fontId="17" fillId="0" borderId="2" xfId="0" applyNumberFormat="1" applyFont="1" applyFill="1" applyBorder="1" applyAlignment="1">
      <alignment horizontal="center" shrinkToFit="1"/>
    </xf>
    <xf numFmtId="0" fontId="17" fillId="0" borderId="2" xfId="0" applyFont="1" applyFill="1" applyBorder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shrinkToFit="1"/>
    </xf>
    <xf numFmtId="0" fontId="17" fillId="2" borderId="2" xfId="0" applyFont="1" applyFill="1" applyBorder="1"/>
    <xf numFmtId="0" fontId="17" fillId="0" borderId="2" xfId="0" applyFont="1" applyBorder="1" applyAlignment="1">
      <alignment horizontal="right"/>
    </xf>
    <xf numFmtId="0" fontId="17" fillId="0" borderId="5" xfId="0" applyFont="1" applyBorder="1"/>
    <xf numFmtId="0" fontId="17" fillId="0" borderId="0" xfId="0" applyFont="1"/>
    <xf numFmtId="0" fontId="17" fillId="2" borderId="6" xfId="0" applyNumberFormat="1" applyFont="1" applyFill="1" applyBorder="1" applyAlignment="1">
      <alignment horizontal="center" shrinkToFit="1"/>
    </xf>
    <xf numFmtId="1" fontId="17" fillId="2" borderId="2" xfId="0" applyNumberFormat="1" applyFont="1" applyFill="1" applyBorder="1" applyAlignment="1">
      <alignment horizontal="center"/>
    </xf>
    <xf numFmtId="0" fontId="17" fillId="0" borderId="6" xfId="0" applyNumberFormat="1" applyFont="1" applyFill="1" applyBorder="1" applyAlignment="1">
      <alignment horizontal="center" shrinkToFit="1"/>
    </xf>
    <xf numFmtId="0" fontId="17" fillId="0" borderId="2" xfId="0" applyFont="1" applyFill="1" applyBorder="1" applyAlignment="1">
      <alignment shrinkToFit="1"/>
    </xf>
    <xf numFmtId="1" fontId="17" fillId="0" borderId="2" xfId="0" applyNumberFormat="1" applyFont="1" applyFill="1" applyBorder="1" applyAlignment="1">
      <alignment horizontal="center" shrinkToFit="1"/>
    </xf>
    <xf numFmtId="0" fontId="23" fillId="0" borderId="2" xfId="0" applyFont="1" applyBorder="1"/>
    <xf numFmtId="0" fontId="23" fillId="0" borderId="2" xfId="0" applyFont="1" applyFill="1" applyBorder="1"/>
    <xf numFmtId="0" fontId="23" fillId="2" borderId="2" xfId="0" applyFont="1" applyFill="1" applyBorder="1"/>
    <xf numFmtId="0" fontId="24" fillId="2" borderId="2" xfId="0" applyNumberFormat="1" applyFont="1" applyFill="1" applyBorder="1" applyAlignment="1">
      <alignment horizontal="center" shrinkToFit="1"/>
    </xf>
    <xf numFmtId="0" fontId="24" fillId="3" borderId="2" xfId="0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 shrinkToFit="1"/>
    </xf>
    <xf numFmtId="49" fontId="24" fillId="2" borderId="2" xfId="0" applyNumberFormat="1" applyFont="1" applyFill="1" applyBorder="1" applyAlignment="1">
      <alignment horizontal="center" shrinkToFit="1"/>
    </xf>
    <xf numFmtId="0" fontId="24" fillId="3" borderId="2" xfId="0" applyFont="1" applyFill="1" applyBorder="1"/>
    <xf numFmtId="0" fontId="24" fillId="0" borderId="2" xfId="0" applyNumberFormat="1" applyFont="1" applyFill="1" applyBorder="1" applyAlignment="1">
      <alignment horizontal="center" shrinkToFit="1"/>
    </xf>
    <xf numFmtId="0" fontId="24" fillId="0" borderId="2" xfId="0" applyFont="1" applyFill="1" applyBorder="1" applyAlignment="1">
      <alignment horizontal="center" shrinkToFit="1"/>
    </xf>
    <xf numFmtId="49" fontId="24" fillId="0" borderId="2" xfId="0" applyNumberFormat="1" applyFont="1" applyFill="1" applyBorder="1" applyAlignment="1">
      <alignment horizontal="center" shrinkToFit="1"/>
    </xf>
    <xf numFmtId="0" fontId="24" fillId="0" borderId="2" xfId="0" applyFont="1" applyBorder="1" applyAlignment="1">
      <alignment horizontal="center"/>
    </xf>
    <xf numFmtId="1" fontId="24" fillId="3" borderId="2" xfId="0" applyNumberFormat="1" applyFont="1" applyFill="1" applyBorder="1" applyAlignment="1">
      <alignment horizontal="center"/>
    </xf>
    <xf numFmtId="0" fontId="24" fillId="0" borderId="2" xfId="0" applyFont="1" applyBorder="1" applyAlignment="1">
      <alignment shrinkToFit="1"/>
    </xf>
    <xf numFmtId="0" fontId="24" fillId="0" borderId="6" xfId="0" applyFont="1" applyBorder="1"/>
    <xf numFmtId="0" fontId="24" fillId="0" borderId="2" xfId="0" applyFont="1" applyBorder="1"/>
    <xf numFmtId="0" fontId="24" fillId="0" borderId="2" xfId="0" applyFont="1" applyBorder="1" applyAlignment="1">
      <alignment wrapText="1"/>
    </xf>
    <xf numFmtId="164" fontId="24" fillId="2" borderId="2" xfId="0" applyNumberFormat="1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/>
    </xf>
    <xf numFmtId="49" fontId="24" fillId="2" borderId="2" xfId="0" applyNumberFormat="1" applyFont="1" applyFill="1" applyBorder="1" applyAlignment="1">
      <alignment horizontal="center"/>
    </xf>
    <xf numFmtId="1" fontId="24" fillId="2" borderId="2" xfId="0" applyNumberFormat="1" applyFont="1" applyFill="1" applyBorder="1" applyAlignment="1">
      <alignment horizontal="center"/>
    </xf>
    <xf numFmtId="164" fontId="24" fillId="2" borderId="2" xfId="0" applyNumberFormat="1" applyFont="1" applyFill="1" applyBorder="1" applyAlignment="1">
      <alignment horizontal="center" shrinkToFit="1"/>
    </xf>
    <xf numFmtId="1" fontId="24" fillId="2" borderId="2" xfId="0" applyNumberFormat="1" applyFont="1" applyFill="1" applyBorder="1" applyAlignment="1">
      <alignment horizontal="center" shrinkToFit="1"/>
    </xf>
    <xf numFmtId="14" fontId="24" fillId="0" borderId="2" xfId="0" applyNumberFormat="1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24" fillId="3" borderId="6" xfId="0" applyFont="1" applyFill="1" applyBorder="1"/>
    <xf numFmtId="164" fontId="24" fillId="3" borderId="2" xfId="0" applyNumberFormat="1" applyFont="1" applyFill="1" applyBorder="1" applyAlignment="1">
      <alignment horizontal="center"/>
    </xf>
    <xf numFmtId="49" fontId="24" fillId="3" borderId="2" xfId="0" applyNumberFormat="1" applyFont="1" applyFill="1" applyBorder="1" applyAlignment="1">
      <alignment horizontal="center"/>
    </xf>
    <xf numFmtId="0" fontId="24" fillId="2" borderId="2" xfId="0" applyFont="1" applyFill="1" applyBorder="1"/>
    <xf numFmtId="0" fontId="24" fillId="0" borderId="0" xfId="0" applyFont="1" applyAlignment="1">
      <alignment horizontal="left"/>
    </xf>
    <xf numFmtId="0" fontId="25" fillId="2" borderId="2" xfId="0" applyFont="1" applyFill="1" applyBorder="1"/>
    <xf numFmtId="0" fontId="25" fillId="2" borderId="2" xfId="0" applyFont="1" applyFill="1" applyBorder="1" applyAlignment="1">
      <alignment shrinkToFit="1"/>
    </xf>
    <xf numFmtId="14" fontId="24" fillId="0" borderId="2" xfId="0" applyNumberFormat="1" applyFont="1" applyBorder="1" applyAlignment="1">
      <alignment horizontal="center"/>
    </xf>
    <xf numFmtId="0" fontId="26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/>
    </xf>
    <xf numFmtId="14" fontId="23" fillId="0" borderId="2" xfId="0" applyNumberFormat="1" applyFont="1" applyBorder="1" applyAlignment="1">
      <alignment horizontal="left"/>
    </xf>
    <xf numFmtId="0" fontId="23" fillId="0" borderId="2" xfId="0" applyFont="1" applyBorder="1" applyAlignment="1">
      <alignment horizontal="center"/>
    </xf>
    <xf numFmtId="49" fontId="9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24" fillId="2" borderId="2" xfId="0" applyNumberFormat="1" applyFont="1" applyFill="1" applyBorder="1" applyAlignment="1">
      <alignment horizontal="center" vertical="center" shrinkToFit="1"/>
    </xf>
    <xf numFmtId="0" fontId="24" fillId="3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 shrinkToFit="1"/>
    </xf>
    <xf numFmtId="49" fontId="24" fillId="2" borderId="2" xfId="0" applyNumberFormat="1" applyFont="1" applyFill="1" applyBorder="1" applyAlignment="1">
      <alignment horizontal="center" vertical="center" shrinkToFit="1"/>
    </xf>
    <xf numFmtId="0" fontId="24" fillId="3" borderId="2" xfId="0" applyFont="1" applyFill="1" applyBorder="1" applyAlignment="1">
      <alignment vertical="center"/>
    </xf>
    <xf numFmtId="1" fontId="24" fillId="3" borderId="2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 shrinkToFit="1"/>
    </xf>
    <xf numFmtId="49" fontId="24" fillId="0" borderId="2" xfId="0" applyNumberFormat="1" applyFont="1" applyFill="1" applyBorder="1" applyAlignment="1">
      <alignment horizontal="center" vertical="center" shrinkToFit="1"/>
    </xf>
    <xf numFmtId="0" fontId="24" fillId="2" borderId="2" xfId="0" applyNumberFormat="1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0" fontId="24" fillId="2" borderId="2" xfId="0" applyFont="1" applyFill="1" applyBorder="1" applyAlignment="1">
      <alignment vertical="center" shrinkToFit="1"/>
    </xf>
    <xf numFmtId="0" fontId="24" fillId="0" borderId="2" xfId="0" applyNumberFormat="1" applyFont="1" applyBorder="1" applyAlignment="1">
      <alignment horizontal="center" vertical="center"/>
    </xf>
  </cellXfs>
  <cellStyles count="7">
    <cellStyle name="1 2" xfId="2"/>
    <cellStyle name="1 3" xfId="3"/>
    <cellStyle name="1 4 2" xfId="5"/>
    <cellStyle name="Обычный" xfId="0" builtinId="0"/>
    <cellStyle name="Обычный 10" xfId="4"/>
    <cellStyle name="Обычный 2 2" xfId="1"/>
    <cellStyle name="Обычный_ПО 1989-90 10-11.06.2006г. 4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3"/>
  <sheetViews>
    <sheetView topLeftCell="A7" workbookViewId="0">
      <selection activeCell="A11" sqref="A11:J11"/>
    </sheetView>
  </sheetViews>
  <sheetFormatPr defaultRowHeight="15" x14ac:dyDescent="0.25"/>
  <cols>
    <col min="1" max="1" width="48.85546875" style="12" customWidth="1"/>
    <col min="2" max="9" width="9.140625" style="12"/>
    <col min="10" max="10" width="6.28515625" style="12" customWidth="1"/>
    <col min="11" max="256" width="9.140625" style="12"/>
    <col min="257" max="257" width="48.85546875" style="12" customWidth="1"/>
    <col min="258" max="265" width="9.140625" style="12"/>
    <col min="266" max="266" width="6.28515625" style="12" customWidth="1"/>
    <col min="267" max="512" width="9.140625" style="12"/>
    <col min="513" max="513" width="48.85546875" style="12" customWidth="1"/>
    <col min="514" max="521" width="9.140625" style="12"/>
    <col min="522" max="522" width="6.28515625" style="12" customWidth="1"/>
    <col min="523" max="768" width="9.140625" style="12"/>
    <col min="769" max="769" width="48.85546875" style="12" customWidth="1"/>
    <col min="770" max="777" width="9.140625" style="12"/>
    <col min="778" max="778" width="6.28515625" style="12" customWidth="1"/>
    <col min="779" max="1024" width="9.140625" style="12"/>
    <col min="1025" max="1025" width="48.85546875" style="12" customWidth="1"/>
    <col min="1026" max="1033" width="9.140625" style="12"/>
    <col min="1034" max="1034" width="6.28515625" style="12" customWidth="1"/>
    <col min="1035" max="1280" width="9.140625" style="12"/>
    <col min="1281" max="1281" width="48.85546875" style="12" customWidth="1"/>
    <col min="1282" max="1289" width="9.140625" style="12"/>
    <col min="1290" max="1290" width="6.28515625" style="12" customWidth="1"/>
    <col min="1291" max="1536" width="9.140625" style="12"/>
    <col min="1537" max="1537" width="48.85546875" style="12" customWidth="1"/>
    <col min="1538" max="1545" width="9.140625" style="12"/>
    <col min="1546" max="1546" width="6.28515625" style="12" customWidth="1"/>
    <col min="1547" max="1792" width="9.140625" style="12"/>
    <col min="1793" max="1793" width="48.85546875" style="12" customWidth="1"/>
    <col min="1794" max="1801" width="9.140625" style="12"/>
    <col min="1802" max="1802" width="6.28515625" style="12" customWidth="1"/>
    <col min="1803" max="2048" width="9.140625" style="12"/>
    <col min="2049" max="2049" width="48.85546875" style="12" customWidth="1"/>
    <col min="2050" max="2057" width="9.140625" style="12"/>
    <col min="2058" max="2058" width="6.28515625" style="12" customWidth="1"/>
    <col min="2059" max="2304" width="9.140625" style="12"/>
    <col min="2305" max="2305" width="48.85546875" style="12" customWidth="1"/>
    <col min="2306" max="2313" width="9.140625" style="12"/>
    <col min="2314" max="2314" width="6.28515625" style="12" customWidth="1"/>
    <col min="2315" max="2560" width="9.140625" style="12"/>
    <col min="2561" max="2561" width="48.85546875" style="12" customWidth="1"/>
    <col min="2562" max="2569" width="9.140625" style="12"/>
    <col min="2570" max="2570" width="6.28515625" style="12" customWidth="1"/>
    <col min="2571" max="2816" width="9.140625" style="12"/>
    <col min="2817" max="2817" width="48.85546875" style="12" customWidth="1"/>
    <col min="2818" max="2825" width="9.140625" style="12"/>
    <col min="2826" max="2826" width="6.28515625" style="12" customWidth="1"/>
    <col min="2827" max="3072" width="9.140625" style="12"/>
    <col min="3073" max="3073" width="48.85546875" style="12" customWidth="1"/>
    <col min="3074" max="3081" width="9.140625" style="12"/>
    <col min="3082" max="3082" width="6.28515625" style="12" customWidth="1"/>
    <col min="3083" max="3328" width="9.140625" style="12"/>
    <col min="3329" max="3329" width="48.85546875" style="12" customWidth="1"/>
    <col min="3330" max="3337" width="9.140625" style="12"/>
    <col min="3338" max="3338" width="6.28515625" style="12" customWidth="1"/>
    <col min="3339" max="3584" width="9.140625" style="12"/>
    <col min="3585" max="3585" width="48.85546875" style="12" customWidth="1"/>
    <col min="3586" max="3593" width="9.140625" style="12"/>
    <col min="3594" max="3594" width="6.28515625" style="12" customWidth="1"/>
    <col min="3595" max="3840" width="9.140625" style="12"/>
    <col min="3841" max="3841" width="48.85546875" style="12" customWidth="1"/>
    <col min="3842" max="3849" width="9.140625" style="12"/>
    <col min="3850" max="3850" width="6.28515625" style="12" customWidth="1"/>
    <col min="3851" max="4096" width="9.140625" style="12"/>
    <col min="4097" max="4097" width="48.85546875" style="12" customWidth="1"/>
    <col min="4098" max="4105" width="9.140625" style="12"/>
    <col min="4106" max="4106" width="6.28515625" style="12" customWidth="1"/>
    <col min="4107" max="4352" width="9.140625" style="12"/>
    <col min="4353" max="4353" width="48.85546875" style="12" customWidth="1"/>
    <col min="4354" max="4361" width="9.140625" style="12"/>
    <col min="4362" max="4362" width="6.28515625" style="12" customWidth="1"/>
    <col min="4363" max="4608" width="9.140625" style="12"/>
    <col min="4609" max="4609" width="48.85546875" style="12" customWidth="1"/>
    <col min="4610" max="4617" width="9.140625" style="12"/>
    <col min="4618" max="4618" width="6.28515625" style="12" customWidth="1"/>
    <col min="4619" max="4864" width="9.140625" style="12"/>
    <col min="4865" max="4865" width="48.85546875" style="12" customWidth="1"/>
    <col min="4866" max="4873" width="9.140625" style="12"/>
    <col min="4874" max="4874" width="6.28515625" style="12" customWidth="1"/>
    <col min="4875" max="5120" width="9.140625" style="12"/>
    <col min="5121" max="5121" width="48.85546875" style="12" customWidth="1"/>
    <col min="5122" max="5129" width="9.140625" style="12"/>
    <col min="5130" max="5130" width="6.28515625" style="12" customWidth="1"/>
    <col min="5131" max="5376" width="9.140625" style="12"/>
    <col min="5377" max="5377" width="48.85546875" style="12" customWidth="1"/>
    <col min="5378" max="5385" width="9.140625" style="12"/>
    <col min="5386" max="5386" width="6.28515625" style="12" customWidth="1"/>
    <col min="5387" max="5632" width="9.140625" style="12"/>
    <col min="5633" max="5633" width="48.85546875" style="12" customWidth="1"/>
    <col min="5634" max="5641" width="9.140625" style="12"/>
    <col min="5642" max="5642" width="6.28515625" style="12" customWidth="1"/>
    <col min="5643" max="5888" width="9.140625" style="12"/>
    <col min="5889" max="5889" width="48.85546875" style="12" customWidth="1"/>
    <col min="5890" max="5897" width="9.140625" style="12"/>
    <col min="5898" max="5898" width="6.28515625" style="12" customWidth="1"/>
    <col min="5899" max="6144" width="9.140625" style="12"/>
    <col min="6145" max="6145" width="48.85546875" style="12" customWidth="1"/>
    <col min="6146" max="6153" width="9.140625" style="12"/>
    <col min="6154" max="6154" width="6.28515625" style="12" customWidth="1"/>
    <col min="6155" max="6400" width="9.140625" style="12"/>
    <col min="6401" max="6401" width="48.85546875" style="12" customWidth="1"/>
    <col min="6402" max="6409" width="9.140625" style="12"/>
    <col min="6410" max="6410" width="6.28515625" style="12" customWidth="1"/>
    <col min="6411" max="6656" width="9.140625" style="12"/>
    <col min="6657" max="6657" width="48.85546875" style="12" customWidth="1"/>
    <col min="6658" max="6665" width="9.140625" style="12"/>
    <col min="6666" max="6666" width="6.28515625" style="12" customWidth="1"/>
    <col min="6667" max="6912" width="9.140625" style="12"/>
    <col min="6913" max="6913" width="48.85546875" style="12" customWidth="1"/>
    <col min="6914" max="6921" width="9.140625" style="12"/>
    <col min="6922" max="6922" width="6.28515625" style="12" customWidth="1"/>
    <col min="6923" max="7168" width="9.140625" style="12"/>
    <col min="7169" max="7169" width="48.85546875" style="12" customWidth="1"/>
    <col min="7170" max="7177" width="9.140625" style="12"/>
    <col min="7178" max="7178" width="6.28515625" style="12" customWidth="1"/>
    <col min="7179" max="7424" width="9.140625" style="12"/>
    <col min="7425" max="7425" width="48.85546875" style="12" customWidth="1"/>
    <col min="7426" max="7433" width="9.140625" style="12"/>
    <col min="7434" max="7434" width="6.28515625" style="12" customWidth="1"/>
    <col min="7435" max="7680" width="9.140625" style="12"/>
    <col min="7681" max="7681" width="48.85546875" style="12" customWidth="1"/>
    <col min="7682" max="7689" width="9.140625" style="12"/>
    <col min="7690" max="7690" width="6.28515625" style="12" customWidth="1"/>
    <col min="7691" max="7936" width="9.140625" style="12"/>
    <col min="7937" max="7937" width="48.85546875" style="12" customWidth="1"/>
    <col min="7938" max="7945" width="9.140625" style="12"/>
    <col min="7946" max="7946" width="6.28515625" style="12" customWidth="1"/>
    <col min="7947" max="8192" width="9.140625" style="12"/>
    <col min="8193" max="8193" width="48.85546875" style="12" customWidth="1"/>
    <col min="8194" max="8201" width="9.140625" style="12"/>
    <col min="8202" max="8202" width="6.28515625" style="12" customWidth="1"/>
    <col min="8203" max="8448" width="9.140625" style="12"/>
    <col min="8449" max="8449" width="48.85546875" style="12" customWidth="1"/>
    <col min="8450" max="8457" width="9.140625" style="12"/>
    <col min="8458" max="8458" width="6.28515625" style="12" customWidth="1"/>
    <col min="8459" max="8704" width="9.140625" style="12"/>
    <col min="8705" max="8705" width="48.85546875" style="12" customWidth="1"/>
    <col min="8706" max="8713" width="9.140625" style="12"/>
    <col min="8714" max="8714" width="6.28515625" style="12" customWidth="1"/>
    <col min="8715" max="8960" width="9.140625" style="12"/>
    <col min="8961" max="8961" width="48.85546875" style="12" customWidth="1"/>
    <col min="8962" max="8969" width="9.140625" style="12"/>
    <col min="8970" max="8970" width="6.28515625" style="12" customWidth="1"/>
    <col min="8971" max="9216" width="9.140625" style="12"/>
    <col min="9217" max="9217" width="48.85546875" style="12" customWidth="1"/>
    <col min="9218" max="9225" width="9.140625" style="12"/>
    <col min="9226" max="9226" width="6.28515625" style="12" customWidth="1"/>
    <col min="9227" max="9472" width="9.140625" style="12"/>
    <col min="9473" max="9473" width="48.85546875" style="12" customWidth="1"/>
    <col min="9474" max="9481" width="9.140625" style="12"/>
    <col min="9482" max="9482" width="6.28515625" style="12" customWidth="1"/>
    <col min="9483" max="9728" width="9.140625" style="12"/>
    <col min="9729" max="9729" width="48.85546875" style="12" customWidth="1"/>
    <col min="9730" max="9737" width="9.140625" style="12"/>
    <col min="9738" max="9738" width="6.28515625" style="12" customWidth="1"/>
    <col min="9739" max="9984" width="9.140625" style="12"/>
    <col min="9985" max="9985" width="48.85546875" style="12" customWidth="1"/>
    <col min="9986" max="9993" width="9.140625" style="12"/>
    <col min="9994" max="9994" width="6.28515625" style="12" customWidth="1"/>
    <col min="9995" max="10240" width="9.140625" style="12"/>
    <col min="10241" max="10241" width="48.85546875" style="12" customWidth="1"/>
    <col min="10242" max="10249" width="9.140625" style="12"/>
    <col min="10250" max="10250" width="6.28515625" style="12" customWidth="1"/>
    <col min="10251" max="10496" width="9.140625" style="12"/>
    <col min="10497" max="10497" width="48.85546875" style="12" customWidth="1"/>
    <col min="10498" max="10505" width="9.140625" style="12"/>
    <col min="10506" max="10506" width="6.28515625" style="12" customWidth="1"/>
    <col min="10507" max="10752" width="9.140625" style="12"/>
    <col min="10753" max="10753" width="48.85546875" style="12" customWidth="1"/>
    <col min="10754" max="10761" width="9.140625" style="12"/>
    <col min="10762" max="10762" width="6.28515625" style="12" customWidth="1"/>
    <col min="10763" max="11008" width="9.140625" style="12"/>
    <col min="11009" max="11009" width="48.85546875" style="12" customWidth="1"/>
    <col min="11010" max="11017" width="9.140625" style="12"/>
    <col min="11018" max="11018" width="6.28515625" style="12" customWidth="1"/>
    <col min="11019" max="11264" width="9.140625" style="12"/>
    <col min="11265" max="11265" width="48.85546875" style="12" customWidth="1"/>
    <col min="11266" max="11273" width="9.140625" style="12"/>
    <col min="11274" max="11274" width="6.28515625" style="12" customWidth="1"/>
    <col min="11275" max="11520" width="9.140625" style="12"/>
    <col min="11521" max="11521" width="48.85546875" style="12" customWidth="1"/>
    <col min="11522" max="11529" width="9.140625" style="12"/>
    <col min="11530" max="11530" width="6.28515625" style="12" customWidth="1"/>
    <col min="11531" max="11776" width="9.140625" style="12"/>
    <col min="11777" max="11777" width="48.85546875" style="12" customWidth="1"/>
    <col min="11778" max="11785" width="9.140625" style="12"/>
    <col min="11786" max="11786" width="6.28515625" style="12" customWidth="1"/>
    <col min="11787" max="12032" width="9.140625" style="12"/>
    <col min="12033" max="12033" width="48.85546875" style="12" customWidth="1"/>
    <col min="12034" max="12041" width="9.140625" style="12"/>
    <col min="12042" max="12042" width="6.28515625" style="12" customWidth="1"/>
    <col min="12043" max="12288" width="9.140625" style="12"/>
    <col min="12289" max="12289" width="48.85546875" style="12" customWidth="1"/>
    <col min="12290" max="12297" width="9.140625" style="12"/>
    <col min="12298" max="12298" width="6.28515625" style="12" customWidth="1"/>
    <col min="12299" max="12544" width="9.140625" style="12"/>
    <col min="12545" max="12545" width="48.85546875" style="12" customWidth="1"/>
    <col min="12546" max="12553" width="9.140625" style="12"/>
    <col min="12554" max="12554" width="6.28515625" style="12" customWidth="1"/>
    <col min="12555" max="12800" width="9.140625" style="12"/>
    <col min="12801" max="12801" width="48.85546875" style="12" customWidth="1"/>
    <col min="12802" max="12809" width="9.140625" style="12"/>
    <col min="12810" max="12810" width="6.28515625" style="12" customWidth="1"/>
    <col min="12811" max="13056" width="9.140625" style="12"/>
    <col min="13057" max="13057" width="48.85546875" style="12" customWidth="1"/>
    <col min="13058" max="13065" width="9.140625" style="12"/>
    <col min="13066" max="13066" width="6.28515625" style="12" customWidth="1"/>
    <col min="13067" max="13312" width="9.140625" style="12"/>
    <col min="13313" max="13313" width="48.85546875" style="12" customWidth="1"/>
    <col min="13314" max="13321" width="9.140625" style="12"/>
    <col min="13322" max="13322" width="6.28515625" style="12" customWidth="1"/>
    <col min="13323" max="13568" width="9.140625" style="12"/>
    <col min="13569" max="13569" width="48.85546875" style="12" customWidth="1"/>
    <col min="13570" max="13577" width="9.140625" style="12"/>
    <col min="13578" max="13578" width="6.28515625" style="12" customWidth="1"/>
    <col min="13579" max="13824" width="9.140625" style="12"/>
    <col min="13825" max="13825" width="48.85546875" style="12" customWidth="1"/>
    <col min="13826" max="13833" width="9.140625" style="12"/>
    <col min="13834" max="13834" width="6.28515625" style="12" customWidth="1"/>
    <col min="13835" max="14080" width="9.140625" style="12"/>
    <col min="14081" max="14081" width="48.85546875" style="12" customWidth="1"/>
    <col min="14082" max="14089" width="9.140625" style="12"/>
    <col min="14090" max="14090" width="6.28515625" style="12" customWidth="1"/>
    <col min="14091" max="14336" width="9.140625" style="12"/>
    <col min="14337" max="14337" width="48.85546875" style="12" customWidth="1"/>
    <col min="14338" max="14345" width="9.140625" style="12"/>
    <col min="14346" max="14346" width="6.28515625" style="12" customWidth="1"/>
    <col min="14347" max="14592" width="9.140625" style="12"/>
    <col min="14593" max="14593" width="48.85546875" style="12" customWidth="1"/>
    <col min="14594" max="14601" width="9.140625" style="12"/>
    <col min="14602" max="14602" width="6.28515625" style="12" customWidth="1"/>
    <col min="14603" max="14848" width="9.140625" style="12"/>
    <col min="14849" max="14849" width="48.85546875" style="12" customWidth="1"/>
    <col min="14850" max="14857" width="9.140625" style="12"/>
    <col min="14858" max="14858" width="6.28515625" style="12" customWidth="1"/>
    <col min="14859" max="15104" width="9.140625" style="12"/>
    <col min="15105" max="15105" width="48.85546875" style="12" customWidth="1"/>
    <col min="15106" max="15113" width="9.140625" style="12"/>
    <col min="15114" max="15114" width="6.28515625" style="12" customWidth="1"/>
    <col min="15115" max="15360" width="9.140625" style="12"/>
    <col min="15361" max="15361" width="48.85546875" style="12" customWidth="1"/>
    <col min="15362" max="15369" width="9.140625" style="12"/>
    <col min="15370" max="15370" width="6.28515625" style="12" customWidth="1"/>
    <col min="15371" max="15616" width="9.140625" style="12"/>
    <col min="15617" max="15617" width="48.85546875" style="12" customWidth="1"/>
    <col min="15618" max="15625" width="9.140625" style="12"/>
    <col min="15626" max="15626" width="6.28515625" style="12" customWidth="1"/>
    <col min="15627" max="15872" width="9.140625" style="12"/>
    <col min="15873" max="15873" width="48.85546875" style="12" customWidth="1"/>
    <col min="15874" max="15881" width="9.140625" style="12"/>
    <col min="15882" max="15882" width="6.28515625" style="12" customWidth="1"/>
    <col min="15883" max="16128" width="9.140625" style="12"/>
    <col min="16129" max="16129" width="48.85546875" style="12" customWidth="1"/>
    <col min="16130" max="16137" width="9.140625" style="12"/>
    <col min="16138" max="16138" width="6.28515625" style="12" customWidth="1"/>
    <col min="16139" max="16384" width="9.140625" style="12"/>
  </cols>
  <sheetData>
    <row r="1" spans="1:256" ht="18.75" x14ac:dyDescent="0.3">
      <c r="A1" s="147" t="s">
        <v>26</v>
      </c>
      <c r="B1" s="147"/>
      <c r="C1" s="147"/>
      <c r="D1" s="147"/>
      <c r="E1" s="147"/>
      <c r="F1" s="147"/>
      <c r="G1" s="147"/>
      <c r="H1" s="147"/>
      <c r="I1" s="147"/>
      <c r="J1" s="147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18.75" x14ac:dyDescent="0.3">
      <c r="A2" s="147" t="s">
        <v>27</v>
      </c>
      <c r="B2" s="147"/>
      <c r="C2" s="147"/>
      <c r="D2" s="147"/>
      <c r="E2" s="147"/>
      <c r="F2" s="147"/>
      <c r="G2" s="147"/>
      <c r="H2" s="147"/>
      <c r="I2" s="147"/>
      <c r="J2" s="147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</row>
    <row r="7" spans="1:256" ht="51" x14ac:dyDescent="0.75">
      <c r="A7" s="148" t="s">
        <v>28</v>
      </c>
      <c r="B7" s="148"/>
      <c r="C7" s="148"/>
      <c r="D7" s="148"/>
      <c r="E7" s="148"/>
      <c r="F7" s="148"/>
      <c r="G7" s="148"/>
      <c r="H7" s="148"/>
      <c r="I7" s="148"/>
      <c r="J7" s="148"/>
    </row>
    <row r="10" spans="1:256" ht="23.25" x14ac:dyDescent="0.25">
      <c r="A10" s="149" t="s">
        <v>29</v>
      </c>
      <c r="B10" s="149"/>
      <c r="C10" s="149"/>
      <c r="D10" s="149"/>
      <c r="E10" s="149"/>
      <c r="F10" s="149"/>
      <c r="G10" s="149"/>
      <c r="H10" s="149"/>
      <c r="I10" s="149"/>
      <c r="J10" s="149"/>
    </row>
    <row r="11" spans="1:256" ht="26.25" x14ac:dyDescent="0.25">
      <c r="A11" s="150" t="s">
        <v>889</v>
      </c>
      <c r="B11" s="150"/>
      <c r="C11" s="150"/>
      <c r="D11" s="150"/>
      <c r="E11" s="150"/>
      <c r="F11" s="150"/>
      <c r="G11" s="150"/>
      <c r="H11" s="150"/>
      <c r="I11" s="150"/>
      <c r="J11" s="150"/>
    </row>
    <row r="12" spans="1:256" ht="31.5" x14ac:dyDescent="0.25">
      <c r="A12" s="146" t="s">
        <v>31</v>
      </c>
      <c r="B12" s="146"/>
      <c r="C12" s="146"/>
      <c r="D12" s="146"/>
      <c r="E12" s="146"/>
      <c r="F12" s="146"/>
      <c r="G12" s="146"/>
      <c r="H12" s="146"/>
      <c r="I12" s="146"/>
      <c r="J12" s="146"/>
    </row>
    <row r="22" spans="1:10" ht="18.75" x14ac:dyDescent="0.3">
      <c r="A22" s="11" t="s">
        <v>888</v>
      </c>
      <c r="B22" s="11"/>
      <c r="C22" s="11" t="s">
        <v>30</v>
      </c>
      <c r="D22" s="11"/>
      <c r="E22" s="11"/>
      <c r="F22" s="11"/>
      <c r="J22" s="13" t="s">
        <v>32</v>
      </c>
    </row>
    <row r="23" spans="1:10" ht="18.75" x14ac:dyDescent="0.3">
      <c r="A23" s="11"/>
      <c r="B23" s="11"/>
      <c r="C23" s="11"/>
      <c r="D23" s="11"/>
      <c r="E23" s="11"/>
      <c r="F23" s="11"/>
      <c r="G23" s="11"/>
      <c r="H23" s="11"/>
    </row>
  </sheetData>
  <mergeCells count="6">
    <mergeCell ref="A12:J12"/>
    <mergeCell ref="A1:J1"/>
    <mergeCell ref="A2:J2"/>
    <mergeCell ref="A7:J7"/>
    <mergeCell ref="A10:J10"/>
    <mergeCell ref="A11:J11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38"/>
  <sheetViews>
    <sheetView topLeftCell="A10" workbookViewId="0">
      <selection activeCell="H25" sqref="H25"/>
    </sheetView>
  </sheetViews>
  <sheetFormatPr defaultRowHeight="12.75" x14ac:dyDescent="0.2"/>
  <cols>
    <col min="1" max="1" width="15.5703125" style="17" customWidth="1"/>
    <col min="2" max="2" width="50.140625" style="17" customWidth="1"/>
    <col min="3" max="3" width="0.7109375" style="17" hidden="1" customWidth="1"/>
    <col min="4" max="4" width="0.7109375" style="17" customWidth="1"/>
    <col min="5" max="5" width="26" style="17" customWidth="1"/>
    <col min="6" max="6" width="8.140625" style="44" customWidth="1"/>
    <col min="7" max="7" width="14.7109375" style="17" customWidth="1"/>
    <col min="8" max="256" width="9.140625" style="17"/>
    <col min="257" max="257" width="15.5703125" style="17" customWidth="1"/>
    <col min="258" max="258" width="50.140625" style="17" customWidth="1"/>
    <col min="259" max="259" width="0" style="17" hidden="1" customWidth="1"/>
    <col min="260" max="260" width="0.7109375" style="17" customWidth="1"/>
    <col min="261" max="261" width="26" style="17" customWidth="1"/>
    <col min="262" max="262" width="8.140625" style="17" customWidth="1"/>
    <col min="263" max="263" width="14.7109375" style="17" customWidth="1"/>
    <col min="264" max="512" width="9.140625" style="17"/>
    <col min="513" max="513" width="15.5703125" style="17" customWidth="1"/>
    <col min="514" max="514" width="50.140625" style="17" customWidth="1"/>
    <col min="515" max="515" width="0" style="17" hidden="1" customWidth="1"/>
    <col min="516" max="516" width="0.7109375" style="17" customWidth="1"/>
    <col min="517" max="517" width="26" style="17" customWidth="1"/>
    <col min="518" max="518" width="8.140625" style="17" customWidth="1"/>
    <col min="519" max="519" width="14.7109375" style="17" customWidth="1"/>
    <col min="520" max="768" width="9.140625" style="17"/>
    <col min="769" max="769" width="15.5703125" style="17" customWidth="1"/>
    <col min="770" max="770" width="50.140625" style="17" customWidth="1"/>
    <col min="771" max="771" width="0" style="17" hidden="1" customWidth="1"/>
    <col min="772" max="772" width="0.7109375" style="17" customWidth="1"/>
    <col min="773" max="773" width="26" style="17" customWidth="1"/>
    <col min="774" max="774" width="8.140625" style="17" customWidth="1"/>
    <col min="775" max="775" width="14.7109375" style="17" customWidth="1"/>
    <col min="776" max="1024" width="9.140625" style="17"/>
    <col min="1025" max="1025" width="15.5703125" style="17" customWidth="1"/>
    <col min="1026" max="1026" width="50.140625" style="17" customWidth="1"/>
    <col min="1027" max="1027" width="0" style="17" hidden="1" customWidth="1"/>
    <col min="1028" max="1028" width="0.7109375" style="17" customWidth="1"/>
    <col min="1029" max="1029" width="26" style="17" customWidth="1"/>
    <col min="1030" max="1030" width="8.140625" style="17" customWidth="1"/>
    <col min="1031" max="1031" width="14.7109375" style="17" customWidth="1"/>
    <col min="1032" max="1280" width="9.140625" style="17"/>
    <col min="1281" max="1281" width="15.5703125" style="17" customWidth="1"/>
    <col min="1282" max="1282" width="50.140625" style="17" customWidth="1"/>
    <col min="1283" max="1283" width="0" style="17" hidden="1" customWidth="1"/>
    <col min="1284" max="1284" width="0.7109375" style="17" customWidth="1"/>
    <col min="1285" max="1285" width="26" style="17" customWidth="1"/>
    <col min="1286" max="1286" width="8.140625" style="17" customWidth="1"/>
    <col min="1287" max="1287" width="14.7109375" style="17" customWidth="1"/>
    <col min="1288" max="1536" width="9.140625" style="17"/>
    <col min="1537" max="1537" width="15.5703125" style="17" customWidth="1"/>
    <col min="1538" max="1538" width="50.140625" style="17" customWidth="1"/>
    <col min="1539" max="1539" width="0" style="17" hidden="1" customWidth="1"/>
    <col min="1540" max="1540" width="0.7109375" style="17" customWidth="1"/>
    <col min="1541" max="1541" width="26" style="17" customWidth="1"/>
    <col min="1542" max="1542" width="8.140625" style="17" customWidth="1"/>
    <col min="1543" max="1543" width="14.7109375" style="17" customWidth="1"/>
    <col min="1544" max="1792" width="9.140625" style="17"/>
    <col min="1793" max="1793" width="15.5703125" style="17" customWidth="1"/>
    <col min="1794" max="1794" width="50.140625" style="17" customWidth="1"/>
    <col min="1795" max="1795" width="0" style="17" hidden="1" customWidth="1"/>
    <col min="1796" max="1796" width="0.7109375" style="17" customWidth="1"/>
    <col min="1797" max="1797" width="26" style="17" customWidth="1"/>
    <col min="1798" max="1798" width="8.140625" style="17" customWidth="1"/>
    <col min="1799" max="1799" width="14.7109375" style="17" customWidth="1"/>
    <col min="1800" max="2048" width="9.140625" style="17"/>
    <col min="2049" max="2049" width="15.5703125" style="17" customWidth="1"/>
    <col min="2050" max="2050" width="50.140625" style="17" customWidth="1"/>
    <col min="2051" max="2051" width="0" style="17" hidden="1" customWidth="1"/>
    <col min="2052" max="2052" width="0.7109375" style="17" customWidth="1"/>
    <col min="2053" max="2053" width="26" style="17" customWidth="1"/>
    <col min="2054" max="2054" width="8.140625" style="17" customWidth="1"/>
    <col min="2055" max="2055" width="14.7109375" style="17" customWidth="1"/>
    <col min="2056" max="2304" width="9.140625" style="17"/>
    <col min="2305" max="2305" width="15.5703125" style="17" customWidth="1"/>
    <col min="2306" max="2306" width="50.140625" style="17" customWidth="1"/>
    <col min="2307" max="2307" width="0" style="17" hidden="1" customWidth="1"/>
    <col min="2308" max="2308" width="0.7109375" style="17" customWidth="1"/>
    <col min="2309" max="2309" width="26" style="17" customWidth="1"/>
    <col min="2310" max="2310" width="8.140625" style="17" customWidth="1"/>
    <col min="2311" max="2311" width="14.7109375" style="17" customWidth="1"/>
    <col min="2312" max="2560" width="9.140625" style="17"/>
    <col min="2561" max="2561" width="15.5703125" style="17" customWidth="1"/>
    <col min="2562" max="2562" width="50.140625" style="17" customWidth="1"/>
    <col min="2563" max="2563" width="0" style="17" hidden="1" customWidth="1"/>
    <col min="2564" max="2564" width="0.7109375" style="17" customWidth="1"/>
    <col min="2565" max="2565" width="26" style="17" customWidth="1"/>
    <col min="2566" max="2566" width="8.140625" style="17" customWidth="1"/>
    <col min="2567" max="2567" width="14.7109375" style="17" customWidth="1"/>
    <col min="2568" max="2816" width="9.140625" style="17"/>
    <col min="2817" max="2817" width="15.5703125" style="17" customWidth="1"/>
    <col min="2818" max="2818" width="50.140625" style="17" customWidth="1"/>
    <col min="2819" max="2819" width="0" style="17" hidden="1" customWidth="1"/>
    <col min="2820" max="2820" width="0.7109375" style="17" customWidth="1"/>
    <col min="2821" max="2821" width="26" style="17" customWidth="1"/>
    <col min="2822" max="2822" width="8.140625" style="17" customWidth="1"/>
    <col min="2823" max="2823" width="14.7109375" style="17" customWidth="1"/>
    <col min="2824" max="3072" width="9.140625" style="17"/>
    <col min="3073" max="3073" width="15.5703125" style="17" customWidth="1"/>
    <col min="3074" max="3074" width="50.140625" style="17" customWidth="1"/>
    <col min="3075" max="3075" width="0" style="17" hidden="1" customWidth="1"/>
    <col min="3076" max="3076" width="0.7109375" style="17" customWidth="1"/>
    <col min="3077" max="3077" width="26" style="17" customWidth="1"/>
    <col min="3078" max="3078" width="8.140625" style="17" customWidth="1"/>
    <col min="3079" max="3079" width="14.7109375" style="17" customWidth="1"/>
    <col min="3080" max="3328" width="9.140625" style="17"/>
    <col min="3329" max="3329" width="15.5703125" style="17" customWidth="1"/>
    <col min="3330" max="3330" width="50.140625" style="17" customWidth="1"/>
    <col min="3331" max="3331" width="0" style="17" hidden="1" customWidth="1"/>
    <col min="3332" max="3332" width="0.7109375" style="17" customWidth="1"/>
    <col min="3333" max="3333" width="26" style="17" customWidth="1"/>
    <col min="3334" max="3334" width="8.140625" style="17" customWidth="1"/>
    <col min="3335" max="3335" width="14.7109375" style="17" customWidth="1"/>
    <col min="3336" max="3584" width="9.140625" style="17"/>
    <col min="3585" max="3585" width="15.5703125" style="17" customWidth="1"/>
    <col min="3586" max="3586" width="50.140625" style="17" customWidth="1"/>
    <col min="3587" max="3587" width="0" style="17" hidden="1" customWidth="1"/>
    <col min="3588" max="3588" width="0.7109375" style="17" customWidth="1"/>
    <col min="3589" max="3589" width="26" style="17" customWidth="1"/>
    <col min="3590" max="3590" width="8.140625" style="17" customWidth="1"/>
    <col min="3591" max="3591" width="14.7109375" style="17" customWidth="1"/>
    <col min="3592" max="3840" width="9.140625" style="17"/>
    <col min="3841" max="3841" width="15.5703125" style="17" customWidth="1"/>
    <col min="3842" max="3842" width="50.140625" style="17" customWidth="1"/>
    <col min="3843" max="3843" width="0" style="17" hidden="1" customWidth="1"/>
    <col min="3844" max="3844" width="0.7109375" style="17" customWidth="1"/>
    <col min="3845" max="3845" width="26" style="17" customWidth="1"/>
    <col min="3846" max="3846" width="8.140625" style="17" customWidth="1"/>
    <col min="3847" max="3847" width="14.7109375" style="17" customWidth="1"/>
    <col min="3848" max="4096" width="9.140625" style="17"/>
    <col min="4097" max="4097" width="15.5703125" style="17" customWidth="1"/>
    <col min="4098" max="4098" width="50.140625" style="17" customWidth="1"/>
    <col min="4099" max="4099" width="0" style="17" hidden="1" customWidth="1"/>
    <col min="4100" max="4100" width="0.7109375" style="17" customWidth="1"/>
    <col min="4101" max="4101" width="26" style="17" customWidth="1"/>
    <col min="4102" max="4102" width="8.140625" style="17" customWidth="1"/>
    <col min="4103" max="4103" width="14.7109375" style="17" customWidth="1"/>
    <col min="4104" max="4352" width="9.140625" style="17"/>
    <col min="4353" max="4353" width="15.5703125" style="17" customWidth="1"/>
    <col min="4354" max="4354" width="50.140625" style="17" customWidth="1"/>
    <col min="4355" max="4355" width="0" style="17" hidden="1" customWidth="1"/>
    <col min="4356" max="4356" width="0.7109375" style="17" customWidth="1"/>
    <col min="4357" max="4357" width="26" style="17" customWidth="1"/>
    <col min="4358" max="4358" width="8.140625" style="17" customWidth="1"/>
    <col min="4359" max="4359" width="14.7109375" style="17" customWidth="1"/>
    <col min="4360" max="4608" width="9.140625" style="17"/>
    <col min="4609" max="4609" width="15.5703125" style="17" customWidth="1"/>
    <col min="4610" max="4610" width="50.140625" style="17" customWidth="1"/>
    <col min="4611" max="4611" width="0" style="17" hidden="1" customWidth="1"/>
    <col min="4612" max="4612" width="0.7109375" style="17" customWidth="1"/>
    <col min="4613" max="4613" width="26" style="17" customWidth="1"/>
    <col min="4614" max="4614" width="8.140625" style="17" customWidth="1"/>
    <col min="4615" max="4615" width="14.7109375" style="17" customWidth="1"/>
    <col min="4616" max="4864" width="9.140625" style="17"/>
    <col min="4865" max="4865" width="15.5703125" style="17" customWidth="1"/>
    <col min="4866" max="4866" width="50.140625" style="17" customWidth="1"/>
    <col min="4867" max="4867" width="0" style="17" hidden="1" customWidth="1"/>
    <col min="4868" max="4868" width="0.7109375" style="17" customWidth="1"/>
    <col min="4869" max="4869" width="26" style="17" customWidth="1"/>
    <col min="4870" max="4870" width="8.140625" style="17" customWidth="1"/>
    <col min="4871" max="4871" width="14.7109375" style="17" customWidth="1"/>
    <col min="4872" max="5120" width="9.140625" style="17"/>
    <col min="5121" max="5121" width="15.5703125" style="17" customWidth="1"/>
    <col min="5122" max="5122" width="50.140625" style="17" customWidth="1"/>
    <col min="5123" max="5123" width="0" style="17" hidden="1" customWidth="1"/>
    <col min="5124" max="5124" width="0.7109375" style="17" customWidth="1"/>
    <col min="5125" max="5125" width="26" style="17" customWidth="1"/>
    <col min="5126" max="5126" width="8.140625" style="17" customWidth="1"/>
    <col min="5127" max="5127" width="14.7109375" style="17" customWidth="1"/>
    <col min="5128" max="5376" width="9.140625" style="17"/>
    <col min="5377" max="5377" width="15.5703125" style="17" customWidth="1"/>
    <col min="5378" max="5378" width="50.140625" style="17" customWidth="1"/>
    <col min="5379" max="5379" width="0" style="17" hidden="1" customWidth="1"/>
    <col min="5380" max="5380" width="0.7109375" style="17" customWidth="1"/>
    <col min="5381" max="5381" width="26" style="17" customWidth="1"/>
    <col min="5382" max="5382" width="8.140625" style="17" customWidth="1"/>
    <col min="5383" max="5383" width="14.7109375" style="17" customWidth="1"/>
    <col min="5384" max="5632" width="9.140625" style="17"/>
    <col min="5633" max="5633" width="15.5703125" style="17" customWidth="1"/>
    <col min="5634" max="5634" width="50.140625" style="17" customWidth="1"/>
    <col min="5635" max="5635" width="0" style="17" hidden="1" customWidth="1"/>
    <col min="5636" max="5636" width="0.7109375" style="17" customWidth="1"/>
    <col min="5637" max="5637" width="26" style="17" customWidth="1"/>
    <col min="5638" max="5638" width="8.140625" style="17" customWidth="1"/>
    <col min="5639" max="5639" width="14.7109375" style="17" customWidth="1"/>
    <col min="5640" max="5888" width="9.140625" style="17"/>
    <col min="5889" max="5889" width="15.5703125" style="17" customWidth="1"/>
    <col min="5890" max="5890" width="50.140625" style="17" customWidth="1"/>
    <col min="5891" max="5891" width="0" style="17" hidden="1" customWidth="1"/>
    <col min="5892" max="5892" width="0.7109375" style="17" customWidth="1"/>
    <col min="5893" max="5893" width="26" style="17" customWidth="1"/>
    <col min="5894" max="5894" width="8.140625" style="17" customWidth="1"/>
    <col min="5895" max="5895" width="14.7109375" style="17" customWidth="1"/>
    <col min="5896" max="6144" width="9.140625" style="17"/>
    <col min="6145" max="6145" width="15.5703125" style="17" customWidth="1"/>
    <col min="6146" max="6146" width="50.140625" style="17" customWidth="1"/>
    <col min="6147" max="6147" width="0" style="17" hidden="1" customWidth="1"/>
    <col min="6148" max="6148" width="0.7109375" style="17" customWidth="1"/>
    <col min="6149" max="6149" width="26" style="17" customWidth="1"/>
    <col min="6150" max="6150" width="8.140625" style="17" customWidth="1"/>
    <col min="6151" max="6151" width="14.7109375" style="17" customWidth="1"/>
    <col min="6152" max="6400" width="9.140625" style="17"/>
    <col min="6401" max="6401" width="15.5703125" style="17" customWidth="1"/>
    <col min="6402" max="6402" width="50.140625" style="17" customWidth="1"/>
    <col min="6403" max="6403" width="0" style="17" hidden="1" customWidth="1"/>
    <col min="6404" max="6404" width="0.7109375" style="17" customWidth="1"/>
    <col min="6405" max="6405" width="26" style="17" customWidth="1"/>
    <col min="6406" max="6406" width="8.140625" style="17" customWidth="1"/>
    <col min="6407" max="6407" width="14.7109375" style="17" customWidth="1"/>
    <col min="6408" max="6656" width="9.140625" style="17"/>
    <col min="6657" max="6657" width="15.5703125" style="17" customWidth="1"/>
    <col min="6658" max="6658" width="50.140625" style="17" customWidth="1"/>
    <col min="6659" max="6659" width="0" style="17" hidden="1" customWidth="1"/>
    <col min="6660" max="6660" width="0.7109375" style="17" customWidth="1"/>
    <col min="6661" max="6661" width="26" style="17" customWidth="1"/>
    <col min="6662" max="6662" width="8.140625" style="17" customWidth="1"/>
    <col min="6663" max="6663" width="14.7109375" style="17" customWidth="1"/>
    <col min="6664" max="6912" width="9.140625" style="17"/>
    <col min="6913" max="6913" width="15.5703125" style="17" customWidth="1"/>
    <col min="6914" max="6914" width="50.140625" style="17" customWidth="1"/>
    <col min="6915" max="6915" width="0" style="17" hidden="1" customWidth="1"/>
    <col min="6916" max="6916" width="0.7109375" style="17" customWidth="1"/>
    <col min="6917" max="6917" width="26" style="17" customWidth="1"/>
    <col min="6918" max="6918" width="8.140625" style="17" customWidth="1"/>
    <col min="6919" max="6919" width="14.7109375" style="17" customWidth="1"/>
    <col min="6920" max="7168" width="9.140625" style="17"/>
    <col min="7169" max="7169" width="15.5703125" style="17" customWidth="1"/>
    <col min="7170" max="7170" width="50.140625" style="17" customWidth="1"/>
    <col min="7171" max="7171" width="0" style="17" hidden="1" customWidth="1"/>
    <col min="7172" max="7172" width="0.7109375" style="17" customWidth="1"/>
    <col min="7173" max="7173" width="26" style="17" customWidth="1"/>
    <col min="7174" max="7174" width="8.140625" style="17" customWidth="1"/>
    <col min="7175" max="7175" width="14.7109375" style="17" customWidth="1"/>
    <col min="7176" max="7424" width="9.140625" style="17"/>
    <col min="7425" max="7425" width="15.5703125" style="17" customWidth="1"/>
    <col min="7426" max="7426" width="50.140625" style="17" customWidth="1"/>
    <col min="7427" max="7427" width="0" style="17" hidden="1" customWidth="1"/>
    <col min="7428" max="7428" width="0.7109375" style="17" customWidth="1"/>
    <col min="7429" max="7429" width="26" style="17" customWidth="1"/>
    <col min="7430" max="7430" width="8.140625" style="17" customWidth="1"/>
    <col min="7431" max="7431" width="14.7109375" style="17" customWidth="1"/>
    <col min="7432" max="7680" width="9.140625" style="17"/>
    <col min="7681" max="7681" width="15.5703125" style="17" customWidth="1"/>
    <col min="7682" max="7682" width="50.140625" style="17" customWidth="1"/>
    <col min="7683" max="7683" width="0" style="17" hidden="1" customWidth="1"/>
    <col min="7684" max="7684" width="0.7109375" style="17" customWidth="1"/>
    <col min="7685" max="7685" width="26" style="17" customWidth="1"/>
    <col min="7686" max="7686" width="8.140625" style="17" customWidth="1"/>
    <col min="7687" max="7687" width="14.7109375" style="17" customWidth="1"/>
    <col min="7688" max="7936" width="9.140625" style="17"/>
    <col min="7937" max="7937" width="15.5703125" style="17" customWidth="1"/>
    <col min="7938" max="7938" width="50.140625" style="17" customWidth="1"/>
    <col min="7939" max="7939" width="0" style="17" hidden="1" customWidth="1"/>
    <col min="7940" max="7940" width="0.7109375" style="17" customWidth="1"/>
    <col min="7941" max="7941" width="26" style="17" customWidth="1"/>
    <col min="7942" max="7942" width="8.140625" style="17" customWidth="1"/>
    <col min="7943" max="7943" width="14.7109375" style="17" customWidth="1"/>
    <col min="7944" max="8192" width="9.140625" style="17"/>
    <col min="8193" max="8193" width="15.5703125" style="17" customWidth="1"/>
    <col min="8194" max="8194" width="50.140625" style="17" customWidth="1"/>
    <col min="8195" max="8195" width="0" style="17" hidden="1" customWidth="1"/>
    <col min="8196" max="8196" width="0.7109375" style="17" customWidth="1"/>
    <col min="8197" max="8197" width="26" style="17" customWidth="1"/>
    <col min="8198" max="8198" width="8.140625" style="17" customWidth="1"/>
    <col min="8199" max="8199" width="14.7109375" style="17" customWidth="1"/>
    <col min="8200" max="8448" width="9.140625" style="17"/>
    <col min="8449" max="8449" width="15.5703125" style="17" customWidth="1"/>
    <col min="8450" max="8450" width="50.140625" style="17" customWidth="1"/>
    <col min="8451" max="8451" width="0" style="17" hidden="1" customWidth="1"/>
    <col min="8452" max="8452" width="0.7109375" style="17" customWidth="1"/>
    <col min="8453" max="8453" width="26" style="17" customWidth="1"/>
    <col min="8454" max="8454" width="8.140625" style="17" customWidth="1"/>
    <col min="8455" max="8455" width="14.7109375" style="17" customWidth="1"/>
    <col min="8456" max="8704" width="9.140625" style="17"/>
    <col min="8705" max="8705" width="15.5703125" style="17" customWidth="1"/>
    <col min="8706" max="8706" width="50.140625" style="17" customWidth="1"/>
    <col min="8707" max="8707" width="0" style="17" hidden="1" customWidth="1"/>
    <col min="8708" max="8708" width="0.7109375" style="17" customWidth="1"/>
    <col min="8709" max="8709" width="26" style="17" customWidth="1"/>
    <col min="8710" max="8710" width="8.140625" style="17" customWidth="1"/>
    <col min="8711" max="8711" width="14.7109375" style="17" customWidth="1"/>
    <col min="8712" max="8960" width="9.140625" style="17"/>
    <col min="8961" max="8961" width="15.5703125" style="17" customWidth="1"/>
    <col min="8962" max="8962" width="50.140625" style="17" customWidth="1"/>
    <col min="8963" max="8963" width="0" style="17" hidden="1" customWidth="1"/>
    <col min="8964" max="8964" width="0.7109375" style="17" customWidth="1"/>
    <col min="8965" max="8965" width="26" style="17" customWidth="1"/>
    <col min="8966" max="8966" width="8.140625" style="17" customWidth="1"/>
    <col min="8967" max="8967" width="14.7109375" style="17" customWidth="1"/>
    <col min="8968" max="9216" width="9.140625" style="17"/>
    <col min="9217" max="9217" width="15.5703125" style="17" customWidth="1"/>
    <col min="9218" max="9218" width="50.140625" style="17" customWidth="1"/>
    <col min="9219" max="9219" width="0" style="17" hidden="1" customWidth="1"/>
    <col min="9220" max="9220" width="0.7109375" style="17" customWidth="1"/>
    <col min="9221" max="9221" width="26" style="17" customWidth="1"/>
    <col min="9222" max="9222" width="8.140625" style="17" customWidth="1"/>
    <col min="9223" max="9223" width="14.7109375" style="17" customWidth="1"/>
    <col min="9224" max="9472" width="9.140625" style="17"/>
    <col min="9473" max="9473" width="15.5703125" style="17" customWidth="1"/>
    <col min="9474" max="9474" width="50.140625" style="17" customWidth="1"/>
    <col min="9475" max="9475" width="0" style="17" hidden="1" customWidth="1"/>
    <col min="9476" max="9476" width="0.7109375" style="17" customWidth="1"/>
    <col min="9477" max="9477" width="26" style="17" customWidth="1"/>
    <col min="9478" max="9478" width="8.140625" style="17" customWidth="1"/>
    <col min="9479" max="9479" width="14.7109375" style="17" customWidth="1"/>
    <col min="9480" max="9728" width="9.140625" style="17"/>
    <col min="9729" max="9729" width="15.5703125" style="17" customWidth="1"/>
    <col min="9730" max="9730" width="50.140625" style="17" customWidth="1"/>
    <col min="9731" max="9731" width="0" style="17" hidden="1" customWidth="1"/>
    <col min="9732" max="9732" width="0.7109375" style="17" customWidth="1"/>
    <col min="9733" max="9733" width="26" style="17" customWidth="1"/>
    <col min="9734" max="9734" width="8.140625" style="17" customWidth="1"/>
    <col min="9735" max="9735" width="14.7109375" style="17" customWidth="1"/>
    <col min="9736" max="9984" width="9.140625" style="17"/>
    <col min="9985" max="9985" width="15.5703125" style="17" customWidth="1"/>
    <col min="9986" max="9986" width="50.140625" style="17" customWidth="1"/>
    <col min="9987" max="9987" width="0" style="17" hidden="1" customWidth="1"/>
    <col min="9988" max="9988" width="0.7109375" style="17" customWidth="1"/>
    <col min="9989" max="9989" width="26" style="17" customWidth="1"/>
    <col min="9990" max="9990" width="8.140625" style="17" customWidth="1"/>
    <col min="9991" max="9991" width="14.7109375" style="17" customWidth="1"/>
    <col min="9992" max="10240" width="9.140625" style="17"/>
    <col min="10241" max="10241" width="15.5703125" style="17" customWidth="1"/>
    <col min="10242" max="10242" width="50.140625" style="17" customWidth="1"/>
    <col min="10243" max="10243" width="0" style="17" hidden="1" customWidth="1"/>
    <col min="10244" max="10244" width="0.7109375" style="17" customWidth="1"/>
    <col min="10245" max="10245" width="26" style="17" customWidth="1"/>
    <col min="10246" max="10246" width="8.140625" style="17" customWidth="1"/>
    <col min="10247" max="10247" width="14.7109375" style="17" customWidth="1"/>
    <col min="10248" max="10496" width="9.140625" style="17"/>
    <col min="10497" max="10497" width="15.5703125" style="17" customWidth="1"/>
    <col min="10498" max="10498" width="50.140625" style="17" customWidth="1"/>
    <col min="10499" max="10499" width="0" style="17" hidden="1" customWidth="1"/>
    <col min="10500" max="10500" width="0.7109375" style="17" customWidth="1"/>
    <col min="10501" max="10501" width="26" style="17" customWidth="1"/>
    <col min="10502" max="10502" width="8.140625" style="17" customWidth="1"/>
    <col min="10503" max="10503" width="14.7109375" style="17" customWidth="1"/>
    <col min="10504" max="10752" width="9.140625" style="17"/>
    <col min="10753" max="10753" width="15.5703125" style="17" customWidth="1"/>
    <col min="10754" max="10754" width="50.140625" style="17" customWidth="1"/>
    <col min="10755" max="10755" width="0" style="17" hidden="1" customWidth="1"/>
    <col min="10756" max="10756" width="0.7109375" style="17" customWidth="1"/>
    <col min="10757" max="10757" width="26" style="17" customWidth="1"/>
    <col min="10758" max="10758" width="8.140625" style="17" customWidth="1"/>
    <col min="10759" max="10759" width="14.7109375" style="17" customWidth="1"/>
    <col min="10760" max="11008" width="9.140625" style="17"/>
    <col min="11009" max="11009" width="15.5703125" style="17" customWidth="1"/>
    <col min="11010" max="11010" width="50.140625" style="17" customWidth="1"/>
    <col min="11011" max="11011" width="0" style="17" hidden="1" customWidth="1"/>
    <col min="11012" max="11012" width="0.7109375" style="17" customWidth="1"/>
    <col min="11013" max="11013" width="26" style="17" customWidth="1"/>
    <col min="11014" max="11014" width="8.140625" style="17" customWidth="1"/>
    <col min="11015" max="11015" width="14.7109375" style="17" customWidth="1"/>
    <col min="11016" max="11264" width="9.140625" style="17"/>
    <col min="11265" max="11265" width="15.5703125" style="17" customWidth="1"/>
    <col min="11266" max="11266" width="50.140625" style="17" customWidth="1"/>
    <col min="11267" max="11267" width="0" style="17" hidden="1" customWidth="1"/>
    <col min="11268" max="11268" width="0.7109375" style="17" customWidth="1"/>
    <col min="11269" max="11269" width="26" style="17" customWidth="1"/>
    <col min="11270" max="11270" width="8.140625" style="17" customWidth="1"/>
    <col min="11271" max="11271" width="14.7109375" style="17" customWidth="1"/>
    <col min="11272" max="11520" width="9.140625" style="17"/>
    <col min="11521" max="11521" width="15.5703125" style="17" customWidth="1"/>
    <col min="11522" max="11522" width="50.140625" style="17" customWidth="1"/>
    <col min="11523" max="11523" width="0" style="17" hidden="1" customWidth="1"/>
    <col min="11524" max="11524" width="0.7109375" style="17" customWidth="1"/>
    <col min="11525" max="11525" width="26" style="17" customWidth="1"/>
    <col min="11526" max="11526" width="8.140625" style="17" customWidth="1"/>
    <col min="11527" max="11527" width="14.7109375" style="17" customWidth="1"/>
    <col min="11528" max="11776" width="9.140625" style="17"/>
    <col min="11777" max="11777" width="15.5703125" style="17" customWidth="1"/>
    <col min="11778" max="11778" width="50.140625" style="17" customWidth="1"/>
    <col min="11779" max="11779" width="0" style="17" hidden="1" customWidth="1"/>
    <col min="11780" max="11780" width="0.7109375" style="17" customWidth="1"/>
    <col min="11781" max="11781" width="26" style="17" customWidth="1"/>
    <col min="11782" max="11782" width="8.140625" style="17" customWidth="1"/>
    <col min="11783" max="11783" width="14.7109375" style="17" customWidth="1"/>
    <col min="11784" max="12032" width="9.140625" style="17"/>
    <col min="12033" max="12033" width="15.5703125" style="17" customWidth="1"/>
    <col min="12034" max="12034" width="50.140625" style="17" customWidth="1"/>
    <col min="12035" max="12035" width="0" style="17" hidden="1" customWidth="1"/>
    <col min="12036" max="12036" width="0.7109375" style="17" customWidth="1"/>
    <col min="12037" max="12037" width="26" style="17" customWidth="1"/>
    <col min="12038" max="12038" width="8.140625" style="17" customWidth="1"/>
    <col min="12039" max="12039" width="14.7109375" style="17" customWidth="1"/>
    <col min="12040" max="12288" width="9.140625" style="17"/>
    <col min="12289" max="12289" width="15.5703125" style="17" customWidth="1"/>
    <col min="12290" max="12290" width="50.140625" style="17" customWidth="1"/>
    <col min="12291" max="12291" width="0" style="17" hidden="1" customWidth="1"/>
    <col min="12292" max="12292" width="0.7109375" style="17" customWidth="1"/>
    <col min="12293" max="12293" width="26" style="17" customWidth="1"/>
    <col min="12294" max="12294" width="8.140625" style="17" customWidth="1"/>
    <col min="12295" max="12295" width="14.7109375" style="17" customWidth="1"/>
    <col min="12296" max="12544" width="9.140625" style="17"/>
    <col min="12545" max="12545" width="15.5703125" style="17" customWidth="1"/>
    <col min="12546" max="12546" width="50.140625" style="17" customWidth="1"/>
    <col min="12547" max="12547" width="0" style="17" hidden="1" customWidth="1"/>
    <col min="12548" max="12548" width="0.7109375" style="17" customWidth="1"/>
    <col min="12549" max="12549" width="26" style="17" customWidth="1"/>
    <col min="12550" max="12550" width="8.140625" style="17" customWidth="1"/>
    <col min="12551" max="12551" width="14.7109375" style="17" customWidth="1"/>
    <col min="12552" max="12800" width="9.140625" style="17"/>
    <col min="12801" max="12801" width="15.5703125" style="17" customWidth="1"/>
    <col min="12802" max="12802" width="50.140625" style="17" customWidth="1"/>
    <col min="12803" max="12803" width="0" style="17" hidden="1" customWidth="1"/>
    <col min="12804" max="12804" width="0.7109375" style="17" customWidth="1"/>
    <col min="12805" max="12805" width="26" style="17" customWidth="1"/>
    <col min="12806" max="12806" width="8.140625" style="17" customWidth="1"/>
    <col min="12807" max="12807" width="14.7109375" style="17" customWidth="1"/>
    <col min="12808" max="13056" width="9.140625" style="17"/>
    <col min="13057" max="13057" width="15.5703125" style="17" customWidth="1"/>
    <col min="13058" max="13058" width="50.140625" style="17" customWidth="1"/>
    <col min="13059" max="13059" width="0" style="17" hidden="1" customWidth="1"/>
    <col min="13060" max="13060" width="0.7109375" style="17" customWidth="1"/>
    <col min="13061" max="13061" width="26" style="17" customWidth="1"/>
    <col min="13062" max="13062" width="8.140625" style="17" customWidth="1"/>
    <col min="13063" max="13063" width="14.7109375" style="17" customWidth="1"/>
    <col min="13064" max="13312" width="9.140625" style="17"/>
    <col min="13313" max="13313" width="15.5703125" style="17" customWidth="1"/>
    <col min="13314" max="13314" width="50.140625" style="17" customWidth="1"/>
    <col min="13315" max="13315" width="0" style="17" hidden="1" customWidth="1"/>
    <col min="13316" max="13316" width="0.7109375" style="17" customWidth="1"/>
    <col min="13317" max="13317" width="26" style="17" customWidth="1"/>
    <col min="13318" max="13318" width="8.140625" style="17" customWidth="1"/>
    <col min="13319" max="13319" width="14.7109375" style="17" customWidth="1"/>
    <col min="13320" max="13568" width="9.140625" style="17"/>
    <col min="13569" max="13569" width="15.5703125" style="17" customWidth="1"/>
    <col min="13570" max="13570" width="50.140625" style="17" customWidth="1"/>
    <col min="13571" max="13571" width="0" style="17" hidden="1" customWidth="1"/>
    <col min="13572" max="13572" width="0.7109375" style="17" customWidth="1"/>
    <col min="13573" max="13573" width="26" style="17" customWidth="1"/>
    <col min="13574" max="13574" width="8.140625" style="17" customWidth="1"/>
    <col min="13575" max="13575" width="14.7109375" style="17" customWidth="1"/>
    <col min="13576" max="13824" width="9.140625" style="17"/>
    <col min="13825" max="13825" width="15.5703125" style="17" customWidth="1"/>
    <col min="13826" max="13826" width="50.140625" style="17" customWidth="1"/>
    <col min="13827" max="13827" width="0" style="17" hidden="1" customWidth="1"/>
    <col min="13828" max="13828" width="0.7109375" style="17" customWidth="1"/>
    <col min="13829" max="13829" width="26" style="17" customWidth="1"/>
    <col min="13830" max="13830" width="8.140625" style="17" customWidth="1"/>
    <col min="13831" max="13831" width="14.7109375" style="17" customWidth="1"/>
    <col min="13832" max="14080" width="9.140625" style="17"/>
    <col min="14081" max="14081" width="15.5703125" style="17" customWidth="1"/>
    <col min="14082" max="14082" width="50.140625" style="17" customWidth="1"/>
    <col min="14083" max="14083" width="0" style="17" hidden="1" customWidth="1"/>
    <col min="14084" max="14084" width="0.7109375" style="17" customWidth="1"/>
    <col min="14085" max="14085" width="26" style="17" customWidth="1"/>
    <col min="14086" max="14086" width="8.140625" style="17" customWidth="1"/>
    <col min="14087" max="14087" width="14.7109375" style="17" customWidth="1"/>
    <col min="14088" max="14336" width="9.140625" style="17"/>
    <col min="14337" max="14337" width="15.5703125" style="17" customWidth="1"/>
    <col min="14338" max="14338" width="50.140625" style="17" customWidth="1"/>
    <col min="14339" max="14339" width="0" style="17" hidden="1" customWidth="1"/>
    <col min="14340" max="14340" width="0.7109375" style="17" customWidth="1"/>
    <col min="14341" max="14341" width="26" style="17" customWidth="1"/>
    <col min="14342" max="14342" width="8.140625" style="17" customWidth="1"/>
    <col min="14343" max="14343" width="14.7109375" style="17" customWidth="1"/>
    <col min="14344" max="14592" width="9.140625" style="17"/>
    <col min="14593" max="14593" width="15.5703125" style="17" customWidth="1"/>
    <col min="14594" max="14594" width="50.140625" style="17" customWidth="1"/>
    <col min="14595" max="14595" width="0" style="17" hidden="1" customWidth="1"/>
    <col min="14596" max="14596" width="0.7109375" style="17" customWidth="1"/>
    <col min="14597" max="14597" width="26" style="17" customWidth="1"/>
    <col min="14598" max="14598" width="8.140625" style="17" customWidth="1"/>
    <col min="14599" max="14599" width="14.7109375" style="17" customWidth="1"/>
    <col min="14600" max="14848" width="9.140625" style="17"/>
    <col min="14849" max="14849" width="15.5703125" style="17" customWidth="1"/>
    <col min="14850" max="14850" width="50.140625" style="17" customWidth="1"/>
    <col min="14851" max="14851" width="0" style="17" hidden="1" customWidth="1"/>
    <col min="14852" max="14852" width="0.7109375" style="17" customWidth="1"/>
    <col min="14853" max="14853" width="26" style="17" customWidth="1"/>
    <col min="14854" max="14854" width="8.140625" style="17" customWidth="1"/>
    <col min="14855" max="14855" width="14.7109375" style="17" customWidth="1"/>
    <col min="14856" max="15104" width="9.140625" style="17"/>
    <col min="15105" max="15105" width="15.5703125" style="17" customWidth="1"/>
    <col min="15106" max="15106" width="50.140625" style="17" customWidth="1"/>
    <col min="15107" max="15107" width="0" style="17" hidden="1" customWidth="1"/>
    <col min="15108" max="15108" width="0.7109375" style="17" customWidth="1"/>
    <col min="15109" max="15109" width="26" style="17" customWidth="1"/>
    <col min="15110" max="15110" width="8.140625" style="17" customWidth="1"/>
    <col min="15111" max="15111" width="14.7109375" style="17" customWidth="1"/>
    <col min="15112" max="15360" width="9.140625" style="17"/>
    <col min="15361" max="15361" width="15.5703125" style="17" customWidth="1"/>
    <col min="15362" max="15362" width="50.140625" style="17" customWidth="1"/>
    <col min="15363" max="15363" width="0" style="17" hidden="1" customWidth="1"/>
    <col min="15364" max="15364" width="0.7109375" style="17" customWidth="1"/>
    <col min="15365" max="15365" width="26" style="17" customWidth="1"/>
    <col min="15366" max="15366" width="8.140625" style="17" customWidth="1"/>
    <col min="15367" max="15367" width="14.7109375" style="17" customWidth="1"/>
    <col min="15368" max="15616" width="9.140625" style="17"/>
    <col min="15617" max="15617" width="15.5703125" style="17" customWidth="1"/>
    <col min="15618" max="15618" width="50.140625" style="17" customWidth="1"/>
    <col min="15619" max="15619" width="0" style="17" hidden="1" customWidth="1"/>
    <col min="15620" max="15620" width="0.7109375" style="17" customWidth="1"/>
    <col min="15621" max="15621" width="26" style="17" customWidth="1"/>
    <col min="15622" max="15622" width="8.140625" style="17" customWidth="1"/>
    <col min="15623" max="15623" width="14.7109375" style="17" customWidth="1"/>
    <col min="15624" max="15872" width="9.140625" style="17"/>
    <col min="15873" max="15873" width="15.5703125" style="17" customWidth="1"/>
    <col min="15874" max="15874" width="50.140625" style="17" customWidth="1"/>
    <col min="15875" max="15875" width="0" style="17" hidden="1" customWidth="1"/>
    <col min="15876" max="15876" width="0.7109375" style="17" customWidth="1"/>
    <col min="15877" max="15877" width="26" style="17" customWidth="1"/>
    <col min="15878" max="15878" width="8.140625" style="17" customWidth="1"/>
    <col min="15879" max="15879" width="14.7109375" style="17" customWidth="1"/>
    <col min="15880" max="16128" width="9.140625" style="17"/>
    <col min="16129" max="16129" width="15.5703125" style="17" customWidth="1"/>
    <col min="16130" max="16130" width="50.140625" style="17" customWidth="1"/>
    <col min="16131" max="16131" width="0" style="17" hidden="1" customWidth="1"/>
    <col min="16132" max="16132" width="0.7109375" style="17" customWidth="1"/>
    <col min="16133" max="16133" width="26" style="17" customWidth="1"/>
    <col min="16134" max="16134" width="8.140625" style="17" customWidth="1"/>
    <col min="16135" max="16135" width="14.7109375" style="17" customWidth="1"/>
    <col min="16136" max="16384" width="9.140625" style="17"/>
  </cols>
  <sheetData>
    <row r="1" spans="1:256" ht="18.75" x14ac:dyDescent="0.3">
      <c r="A1" s="14"/>
      <c r="B1" s="14"/>
      <c r="C1" s="14"/>
      <c r="D1" s="15" t="s">
        <v>26</v>
      </c>
      <c r="E1" s="14"/>
      <c r="F1" s="16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18.75" x14ac:dyDescent="0.3">
      <c r="A2" s="14"/>
      <c r="B2" s="14"/>
      <c r="C2" s="14"/>
      <c r="D2" s="15" t="s">
        <v>27</v>
      </c>
      <c r="E2" s="14"/>
      <c r="F2" s="16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</row>
    <row r="3" spans="1:256" ht="15.75" x14ac:dyDescent="0.2">
      <c r="A3" s="18"/>
      <c r="B3" s="18"/>
      <c r="C3" s="18"/>
      <c r="D3" s="18"/>
      <c r="E3" s="18"/>
      <c r="F3" s="18"/>
      <c r="G3" s="18"/>
      <c r="H3" s="19"/>
      <c r="I3" s="19"/>
      <c r="J3" s="19"/>
    </row>
    <row r="4" spans="1:256" ht="18.75" x14ac:dyDescent="0.2">
      <c r="A4" s="151" t="s">
        <v>33</v>
      </c>
      <c r="B4" s="151"/>
      <c r="C4" s="151"/>
      <c r="D4" s="151"/>
      <c r="E4" s="151"/>
      <c r="F4" s="151"/>
      <c r="G4" s="151"/>
    </row>
    <row r="5" spans="1:256" ht="18.75" x14ac:dyDescent="0.2">
      <c r="A5" s="151" t="s">
        <v>889</v>
      </c>
      <c r="B5" s="151"/>
      <c r="C5" s="151"/>
      <c r="D5" s="151"/>
      <c r="E5" s="151"/>
      <c r="F5" s="151"/>
      <c r="G5" s="151"/>
    </row>
    <row r="6" spans="1:256" ht="18.75" x14ac:dyDescent="0.3">
      <c r="A6" s="20"/>
      <c r="B6" s="14" t="s">
        <v>888</v>
      </c>
      <c r="C6" s="14"/>
      <c r="D6" s="21" t="s">
        <v>30</v>
      </c>
      <c r="F6" s="14"/>
      <c r="G6" s="22" t="s">
        <v>32</v>
      </c>
    </row>
    <row r="7" spans="1:256" ht="18.75" x14ac:dyDescent="0.3">
      <c r="A7" s="20"/>
      <c r="B7" s="14"/>
      <c r="C7" s="14"/>
      <c r="D7" s="14"/>
      <c r="E7" s="21"/>
      <c r="F7" s="14"/>
      <c r="G7" s="22"/>
    </row>
    <row r="8" spans="1:256" ht="15.75" x14ac:dyDescent="0.2">
      <c r="A8" s="23"/>
      <c r="B8" s="24" t="s">
        <v>34</v>
      </c>
      <c r="C8" s="25"/>
      <c r="D8" s="25"/>
      <c r="E8" s="25" t="s">
        <v>35</v>
      </c>
      <c r="F8" s="25" t="s">
        <v>36</v>
      </c>
      <c r="G8" s="26"/>
      <c r="H8" s="27"/>
      <c r="I8" s="28"/>
      <c r="J8" s="28"/>
      <c r="K8" s="28"/>
      <c r="L8" s="29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</row>
    <row r="9" spans="1:256" ht="15.75" x14ac:dyDescent="0.25">
      <c r="A9" s="23"/>
      <c r="B9" s="31" t="s">
        <v>37</v>
      </c>
      <c r="C9" s="25"/>
      <c r="D9" s="25"/>
      <c r="E9" s="66" t="s">
        <v>55</v>
      </c>
      <c r="F9" s="25" t="s">
        <v>38</v>
      </c>
      <c r="G9" s="26"/>
      <c r="H9" s="27"/>
      <c r="I9" s="28"/>
      <c r="J9" s="28"/>
      <c r="K9" s="28"/>
      <c r="L9" s="29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</row>
    <row r="10" spans="1:256" ht="15.75" x14ac:dyDescent="0.25">
      <c r="A10" s="23"/>
      <c r="B10" s="31" t="s">
        <v>39</v>
      </c>
      <c r="C10" s="25"/>
      <c r="D10" s="25"/>
      <c r="E10" s="25" t="s">
        <v>50</v>
      </c>
      <c r="F10" s="25" t="s">
        <v>38</v>
      </c>
      <c r="G10" s="26"/>
      <c r="H10" s="27"/>
      <c r="I10" s="28"/>
      <c r="J10" s="28"/>
      <c r="K10" s="28"/>
      <c r="L10" s="29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</row>
    <row r="11" spans="1:256" ht="15.75" x14ac:dyDescent="0.2">
      <c r="A11" s="32"/>
      <c r="B11" s="39" t="s">
        <v>41</v>
      </c>
      <c r="C11" s="33"/>
      <c r="D11" s="33"/>
      <c r="E11" s="33" t="s">
        <v>42</v>
      </c>
      <c r="F11" s="33" t="s">
        <v>40</v>
      </c>
      <c r="G11" s="34"/>
      <c r="H11" s="35"/>
      <c r="I11" s="36"/>
      <c r="J11" s="36"/>
      <c r="K11" s="36"/>
      <c r="L11" s="37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</row>
    <row r="12" spans="1:256" ht="15.75" x14ac:dyDescent="0.2">
      <c r="A12" s="32"/>
      <c r="B12" s="33" t="s">
        <v>43</v>
      </c>
      <c r="C12" s="33"/>
      <c r="D12" s="33"/>
      <c r="E12" s="33" t="s">
        <v>890</v>
      </c>
      <c r="F12" s="33" t="s">
        <v>38</v>
      </c>
      <c r="G12" s="34"/>
      <c r="H12" s="35"/>
      <c r="I12" s="36"/>
      <c r="J12" s="36"/>
      <c r="K12" s="36"/>
      <c r="L12" s="37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</row>
    <row r="13" spans="1:256" ht="15.75" x14ac:dyDescent="0.2">
      <c r="A13" s="32"/>
      <c r="B13" s="40" t="s">
        <v>44</v>
      </c>
      <c r="C13" s="33"/>
      <c r="D13" s="33"/>
      <c r="E13" s="33"/>
      <c r="F13" s="33"/>
      <c r="G13" s="34"/>
      <c r="H13" s="35"/>
      <c r="I13" s="36"/>
      <c r="J13" s="36"/>
      <c r="K13" s="36"/>
      <c r="L13" s="37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</row>
    <row r="14" spans="1:256" ht="15.75" x14ac:dyDescent="0.2">
      <c r="A14" s="32"/>
      <c r="B14" s="41" t="s">
        <v>45</v>
      </c>
      <c r="C14" s="33"/>
      <c r="D14" s="33"/>
      <c r="E14" s="33" t="s">
        <v>48</v>
      </c>
      <c r="F14" s="33" t="s">
        <v>38</v>
      </c>
      <c r="G14" s="34"/>
      <c r="H14" s="35"/>
      <c r="I14" s="36"/>
      <c r="J14" s="36"/>
      <c r="K14" s="36"/>
      <c r="L14" s="37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</row>
    <row r="15" spans="1:256" ht="15.75" x14ac:dyDescent="0.2">
      <c r="A15" s="32"/>
      <c r="B15" s="41" t="s">
        <v>46</v>
      </c>
      <c r="C15" s="33"/>
      <c r="D15" s="33"/>
      <c r="E15" s="33" t="s">
        <v>891</v>
      </c>
      <c r="F15" s="33" t="s">
        <v>38</v>
      </c>
      <c r="G15" s="34"/>
      <c r="H15" s="35"/>
      <c r="I15" s="36"/>
      <c r="J15" s="36"/>
      <c r="K15" s="36"/>
      <c r="L15" s="37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</row>
    <row r="16" spans="1:256" ht="15.75" x14ac:dyDescent="0.2">
      <c r="A16" s="32"/>
      <c r="B16" s="39" t="s">
        <v>47</v>
      </c>
      <c r="C16" s="33"/>
      <c r="D16" s="33"/>
      <c r="E16" s="33" t="s">
        <v>52</v>
      </c>
      <c r="F16" s="33" t="s">
        <v>38</v>
      </c>
      <c r="G16" s="34"/>
      <c r="H16" s="35"/>
      <c r="I16" s="36"/>
      <c r="J16" s="36"/>
      <c r="K16" s="36"/>
      <c r="L16" s="37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  <c r="IV16" s="38"/>
    </row>
    <row r="17" spans="1:256" ht="15.75" x14ac:dyDescent="0.2">
      <c r="A17" s="32"/>
      <c r="B17" s="41" t="s">
        <v>53</v>
      </c>
      <c r="C17" s="33"/>
      <c r="D17" s="33"/>
      <c r="E17" s="33" t="s">
        <v>1009</v>
      </c>
      <c r="F17" s="33" t="s">
        <v>38</v>
      </c>
      <c r="G17" s="34"/>
      <c r="H17" s="35"/>
      <c r="I17" s="36"/>
      <c r="J17" s="36"/>
      <c r="K17" s="36"/>
      <c r="L17" s="37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</row>
    <row r="18" spans="1:256" ht="15.75" x14ac:dyDescent="0.2">
      <c r="A18" s="32"/>
      <c r="B18" s="41" t="s">
        <v>54</v>
      </c>
      <c r="C18" s="33"/>
      <c r="D18" s="33"/>
      <c r="E18" s="33" t="s">
        <v>892</v>
      </c>
      <c r="F18" s="33" t="s">
        <v>38</v>
      </c>
      <c r="G18" s="34"/>
      <c r="H18" s="35"/>
      <c r="I18" s="36"/>
      <c r="J18" s="36"/>
      <c r="K18" s="36"/>
      <c r="L18" s="37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</row>
    <row r="19" spans="1:256" ht="15.75" x14ac:dyDescent="0.2">
      <c r="A19" s="32"/>
      <c r="B19" s="41" t="s">
        <v>56</v>
      </c>
      <c r="C19" s="33"/>
      <c r="D19" s="33"/>
      <c r="E19" s="33" t="s">
        <v>57</v>
      </c>
      <c r="F19" s="33" t="s">
        <v>38</v>
      </c>
      <c r="G19" s="34"/>
      <c r="H19" s="35"/>
      <c r="I19" s="36"/>
      <c r="J19" s="36"/>
      <c r="K19" s="36"/>
      <c r="L19" s="37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</row>
    <row r="20" spans="1:256" ht="15.75" x14ac:dyDescent="0.2">
      <c r="A20" s="32"/>
      <c r="B20" s="41" t="s">
        <v>58</v>
      </c>
      <c r="C20" s="33"/>
      <c r="D20" s="33"/>
      <c r="E20" s="33" t="s">
        <v>24</v>
      </c>
      <c r="F20" s="33" t="s">
        <v>38</v>
      </c>
      <c r="G20" s="34"/>
      <c r="H20" s="35"/>
      <c r="I20" s="36"/>
      <c r="J20" s="36"/>
      <c r="K20" s="36"/>
      <c r="L20" s="37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</row>
    <row r="21" spans="1:256" ht="15.75" x14ac:dyDescent="0.2">
      <c r="A21" s="32"/>
      <c r="B21" s="33"/>
      <c r="C21" s="33"/>
      <c r="D21" s="33"/>
      <c r="E21" s="33"/>
      <c r="F21" s="33"/>
      <c r="G21" s="34"/>
      <c r="H21" s="35"/>
      <c r="I21" s="36"/>
      <c r="J21" s="36"/>
      <c r="K21" s="36"/>
      <c r="L21" s="37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  <c r="IV21" s="38"/>
    </row>
    <row r="22" spans="1:256" x14ac:dyDescent="0.2">
      <c r="A22" s="42"/>
      <c r="B22" s="42"/>
      <c r="C22" s="42"/>
      <c r="D22" s="42"/>
      <c r="E22" s="42"/>
      <c r="F22" s="43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</row>
    <row r="24" spans="1:256" ht="18.75" x14ac:dyDescent="0.3">
      <c r="B24" s="45" t="s">
        <v>37</v>
      </c>
      <c r="C24" s="45" t="s">
        <v>49</v>
      </c>
      <c r="D24" s="46"/>
      <c r="E24" s="14" t="s">
        <v>997</v>
      </c>
    </row>
    <row r="25" spans="1:256" ht="18.75" x14ac:dyDescent="0.2">
      <c r="B25" s="45" t="s">
        <v>49</v>
      </c>
      <c r="C25" s="45" t="s">
        <v>49</v>
      </c>
      <c r="D25" s="46"/>
      <c r="E25" s="47"/>
    </row>
    <row r="26" spans="1:256" ht="18.75" x14ac:dyDescent="0.2">
      <c r="B26" s="45" t="s">
        <v>39</v>
      </c>
      <c r="C26" s="45" t="s">
        <v>49</v>
      </c>
      <c r="D26" s="46"/>
      <c r="E26" s="47" t="s">
        <v>19</v>
      </c>
    </row>
    <row r="32" spans="1:256" x14ac:dyDescent="0.2">
      <c r="F32" s="17"/>
    </row>
    <row r="33" spans="6:6" x14ac:dyDescent="0.2">
      <c r="F33" s="17"/>
    </row>
    <row r="34" spans="6:6" x14ac:dyDescent="0.2">
      <c r="F34" s="17"/>
    </row>
    <row r="35" spans="6:6" x14ac:dyDescent="0.2">
      <c r="F35" s="17"/>
    </row>
    <row r="36" spans="6:6" x14ac:dyDescent="0.2">
      <c r="F36" s="17"/>
    </row>
    <row r="37" spans="6:6" x14ac:dyDescent="0.2">
      <c r="F37" s="17"/>
    </row>
    <row r="38" spans="6:6" x14ac:dyDescent="0.2">
      <c r="F38" s="17"/>
    </row>
    <row r="39" spans="6:6" x14ac:dyDescent="0.2">
      <c r="F39" s="17"/>
    </row>
    <row r="40" spans="6:6" x14ac:dyDescent="0.2">
      <c r="F40" s="17"/>
    </row>
    <row r="41" spans="6:6" x14ac:dyDescent="0.2">
      <c r="F41" s="17"/>
    </row>
    <row r="42" spans="6:6" x14ac:dyDescent="0.2">
      <c r="F42" s="17"/>
    </row>
    <row r="43" spans="6:6" x14ac:dyDescent="0.2">
      <c r="F43" s="17"/>
    </row>
    <row r="44" spans="6:6" x14ac:dyDescent="0.2">
      <c r="F44" s="17"/>
    </row>
    <row r="45" spans="6:6" x14ac:dyDescent="0.2">
      <c r="F45" s="17"/>
    </row>
    <row r="46" spans="6:6" x14ac:dyDescent="0.2">
      <c r="F46" s="17"/>
    </row>
    <row r="47" spans="6:6" x14ac:dyDescent="0.2">
      <c r="F47" s="17"/>
    </row>
    <row r="48" spans="6:6" x14ac:dyDescent="0.2">
      <c r="F48" s="17"/>
    </row>
    <row r="49" spans="6:6" x14ac:dyDescent="0.2">
      <c r="F49" s="17"/>
    </row>
    <row r="50" spans="6:6" x14ac:dyDescent="0.2">
      <c r="F50" s="17"/>
    </row>
    <row r="51" spans="6:6" x14ac:dyDescent="0.2">
      <c r="F51" s="17"/>
    </row>
    <row r="52" spans="6:6" x14ac:dyDescent="0.2">
      <c r="F52" s="17"/>
    </row>
    <row r="53" spans="6:6" x14ac:dyDescent="0.2">
      <c r="F53" s="17"/>
    </row>
    <row r="54" spans="6:6" x14ac:dyDescent="0.2">
      <c r="F54" s="17"/>
    </row>
    <row r="55" spans="6:6" x14ac:dyDescent="0.2">
      <c r="F55" s="17"/>
    </row>
    <row r="56" spans="6:6" x14ac:dyDescent="0.2">
      <c r="F56" s="17"/>
    </row>
    <row r="57" spans="6:6" x14ac:dyDescent="0.2">
      <c r="F57" s="17"/>
    </row>
    <row r="58" spans="6:6" x14ac:dyDescent="0.2">
      <c r="F58" s="17"/>
    </row>
    <row r="59" spans="6:6" x14ac:dyDescent="0.2">
      <c r="F59" s="17"/>
    </row>
    <row r="60" spans="6:6" x14ac:dyDescent="0.2">
      <c r="F60" s="17"/>
    </row>
    <row r="61" spans="6:6" x14ac:dyDescent="0.2">
      <c r="F61" s="17"/>
    </row>
    <row r="62" spans="6:6" x14ac:dyDescent="0.2">
      <c r="F62" s="17"/>
    </row>
    <row r="63" spans="6:6" x14ac:dyDescent="0.2">
      <c r="F63" s="17"/>
    </row>
    <row r="64" spans="6:6" x14ac:dyDescent="0.2">
      <c r="F64" s="17"/>
    </row>
    <row r="65" spans="6:6" x14ac:dyDescent="0.2">
      <c r="F65" s="17"/>
    </row>
    <row r="66" spans="6:6" x14ac:dyDescent="0.2">
      <c r="F66" s="17"/>
    </row>
    <row r="67" spans="6:6" x14ac:dyDescent="0.2">
      <c r="F67" s="17"/>
    </row>
    <row r="68" spans="6:6" x14ac:dyDescent="0.2">
      <c r="F68" s="17"/>
    </row>
    <row r="69" spans="6:6" x14ac:dyDescent="0.2">
      <c r="F69" s="17"/>
    </row>
    <row r="70" spans="6:6" x14ac:dyDescent="0.2">
      <c r="F70" s="17"/>
    </row>
    <row r="71" spans="6:6" x14ac:dyDescent="0.2">
      <c r="F71" s="17"/>
    </row>
    <row r="72" spans="6:6" x14ac:dyDescent="0.2">
      <c r="F72" s="17"/>
    </row>
    <row r="73" spans="6:6" x14ac:dyDescent="0.2">
      <c r="F73" s="17"/>
    </row>
    <row r="74" spans="6:6" x14ac:dyDescent="0.2">
      <c r="F74" s="17"/>
    </row>
    <row r="75" spans="6:6" x14ac:dyDescent="0.2">
      <c r="F75" s="17"/>
    </row>
    <row r="76" spans="6:6" x14ac:dyDescent="0.2">
      <c r="F76" s="17"/>
    </row>
    <row r="77" spans="6:6" x14ac:dyDescent="0.2">
      <c r="F77" s="17"/>
    </row>
    <row r="78" spans="6:6" x14ac:dyDescent="0.2">
      <c r="F78" s="17"/>
    </row>
    <row r="79" spans="6:6" x14ac:dyDescent="0.2">
      <c r="F79" s="17"/>
    </row>
    <row r="80" spans="6:6" x14ac:dyDescent="0.2">
      <c r="F80" s="17"/>
    </row>
    <row r="81" spans="6:6" x14ac:dyDescent="0.2">
      <c r="F81" s="17"/>
    </row>
    <row r="82" spans="6:6" x14ac:dyDescent="0.2">
      <c r="F82" s="17"/>
    </row>
    <row r="83" spans="6:6" x14ac:dyDescent="0.2">
      <c r="F83" s="17"/>
    </row>
    <row r="84" spans="6:6" x14ac:dyDescent="0.2">
      <c r="F84" s="17"/>
    </row>
    <row r="85" spans="6:6" x14ac:dyDescent="0.2">
      <c r="F85" s="17"/>
    </row>
    <row r="86" spans="6:6" x14ac:dyDescent="0.2">
      <c r="F86" s="17"/>
    </row>
    <row r="87" spans="6:6" x14ac:dyDescent="0.2">
      <c r="F87" s="17"/>
    </row>
    <row r="88" spans="6:6" x14ac:dyDescent="0.2">
      <c r="F88" s="17"/>
    </row>
    <row r="89" spans="6:6" x14ac:dyDescent="0.2">
      <c r="F89" s="17"/>
    </row>
    <row r="90" spans="6:6" x14ac:dyDescent="0.2">
      <c r="F90" s="17"/>
    </row>
    <row r="91" spans="6:6" x14ac:dyDescent="0.2">
      <c r="F91" s="17"/>
    </row>
    <row r="92" spans="6:6" x14ac:dyDescent="0.2">
      <c r="F92" s="17"/>
    </row>
    <row r="93" spans="6:6" x14ac:dyDescent="0.2">
      <c r="F93" s="17"/>
    </row>
    <row r="94" spans="6:6" x14ac:dyDescent="0.2">
      <c r="F94" s="17"/>
    </row>
    <row r="95" spans="6:6" x14ac:dyDescent="0.2">
      <c r="F95" s="17"/>
    </row>
    <row r="96" spans="6:6" x14ac:dyDescent="0.2">
      <c r="F96" s="17"/>
    </row>
    <row r="97" spans="6:6" x14ac:dyDescent="0.2">
      <c r="F97" s="17"/>
    </row>
    <row r="98" spans="6:6" x14ac:dyDescent="0.2">
      <c r="F98" s="17"/>
    </row>
    <row r="99" spans="6:6" x14ac:dyDescent="0.2">
      <c r="F99" s="17"/>
    </row>
    <row r="100" spans="6:6" x14ac:dyDescent="0.2">
      <c r="F100" s="17"/>
    </row>
    <row r="101" spans="6:6" x14ac:dyDescent="0.2">
      <c r="F101" s="17"/>
    </row>
    <row r="102" spans="6:6" x14ac:dyDescent="0.2">
      <c r="F102" s="17"/>
    </row>
    <row r="103" spans="6:6" x14ac:dyDescent="0.2">
      <c r="F103" s="17"/>
    </row>
    <row r="104" spans="6:6" x14ac:dyDescent="0.2">
      <c r="F104" s="17"/>
    </row>
    <row r="105" spans="6:6" x14ac:dyDescent="0.2">
      <c r="F105" s="17"/>
    </row>
    <row r="106" spans="6:6" x14ac:dyDescent="0.2">
      <c r="F106" s="17"/>
    </row>
    <row r="107" spans="6:6" x14ac:dyDescent="0.2">
      <c r="F107" s="17"/>
    </row>
    <row r="108" spans="6:6" x14ac:dyDescent="0.2">
      <c r="F108" s="17"/>
    </row>
    <row r="109" spans="6:6" x14ac:dyDescent="0.2">
      <c r="F109" s="17"/>
    </row>
    <row r="110" spans="6:6" x14ac:dyDescent="0.2">
      <c r="F110" s="17"/>
    </row>
    <row r="111" spans="6:6" x14ac:dyDescent="0.2">
      <c r="F111" s="17"/>
    </row>
    <row r="112" spans="6:6" x14ac:dyDescent="0.2">
      <c r="F112" s="17"/>
    </row>
    <row r="113" spans="6:6" x14ac:dyDescent="0.2">
      <c r="F113" s="17"/>
    </row>
    <row r="114" spans="6:6" x14ac:dyDescent="0.2">
      <c r="F114" s="17"/>
    </row>
    <row r="115" spans="6:6" x14ac:dyDescent="0.2">
      <c r="F115" s="17"/>
    </row>
    <row r="116" spans="6:6" x14ac:dyDescent="0.2">
      <c r="F116" s="17"/>
    </row>
    <row r="117" spans="6:6" x14ac:dyDescent="0.2">
      <c r="F117" s="17"/>
    </row>
    <row r="118" spans="6:6" x14ac:dyDescent="0.2">
      <c r="F118" s="17"/>
    </row>
    <row r="119" spans="6:6" x14ac:dyDescent="0.2">
      <c r="F119" s="17"/>
    </row>
    <row r="120" spans="6:6" x14ac:dyDescent="0.2">
      <c r="F120" s="17"/>
    </row>
    <row r="121" spans="6:6" x14ac:dyDescent="0.2">
      <c r="F121" s="17"/>
    </row>
    <row r="122" spans="6:6" x14ac:dyDescent="0.2">
      <c r="F122" s="17"/>
    </row>
    <row r="123" spans="6:6" x14ac:dyDescent="0.2">
      <c r="F123" s="17"/>
    </row>
    <row r="124" spans="6:6" x14ac:dyDescent="0.2">
      <c r="F124" s="17"/>
    </row>
    <row r="125" spans="6:6" x14ac:dyDescent="0.2">
      <c r="F125" s="17"/>
    </row>
    <row r="126" spans="6:6" x14ac:dyDescent="0.2">
      <c r="F126" s="17"/>
    </row>
    <row r="127" spans="6:6" x14ac:dyDescent="0.2">
      <c r="F127" s="17"/>
    </row>
    <row r="128" spans="6:6" x14ac:dyDescent="0.2">
      <c r="F128" s="17"/>
    </row>
    <row r="129" spans="6:6" x14ac:dyDescent="0.2">
      <c r="F129" s="17"/>
    </row>
    <row r="130" spans="6:6" x14ac:dyDescent="0.2">
      <c r="F130" s="17"/>
    </row>
    <row r="131" spans="6:6" x14ac:dyDescent="0.2">
      <c r="F131" s="17"/>
    </row>
    <row r="132" spans="6:6" x14ac:dyDescent="0.2">
      <c r="F132" s="17"/>
    </row>
    <row r="133" spans="6:6" x14ac:dyDescent="0.2">
      <c r="F133" s="17"/>
    </row>
    <row r="134" spans="6:6" x14ac:dyDescent="0.2">
      <c r="F134" s="17"/>
    </row>
    <row r="135" spans="6:6" x14ac:dyDescent="0.2">
      <c r="F135" s="17"/>
    </row>
    <row r="136" spans="6:6" x14ac:dyDescent="0.2">
      <c r="F136" s="17"/>
    </row>
    <row r="137" spans="6:6" x14ac:dyDescent="0.2">
      <c r="F137" s="17"/>
    </row>
    <row r="138" spans="6:6" x14ac:dyDescent="0.2">
      <c r="F138" s="17"/>
    </row>
    <row r="139" spans="6:6" x14ac:dyDescent="0.2">
      <c r="F139" s="17"/>
    </row>
    <row r="140" spans="6:6" x14ac:dyDescent="0.2">
      <c r="F140" s="17"/>
    </row>
    <row r="141" spans="6:6" x14ac:dyDescent="0.2">
      <c r="F141" s="17"/>
    </row>
    <row r="142" spans="6:6" x14ac:dyDescent="0.2">
      <c r="F142" s="17"/>
    </row>
    <row r="143" spans="6:6" x14ac:dyDescent="0.2">
      <c r="F143" s="17"/>
    </row>
    <row r="144" spans="6:6" x14ac:dyDescent="0.2">
      <c r="F144" s="17"/>
    </row>
    <row r="145" spans="6:6" x14ac:dyDescent="0.2">
      <c r="F145" s="17"/>
    </row>
    <row r="146" spans="6:6" x14ac:dyDescent="0.2">
      <c r="F146" s="17"/>
    </row>
    <row r="147" spans="6:6" x14ac:dyDescent="0.2">
      <c r="F147" s="17"/>
    </row>
    <row r="148" spans="6:6" x14ac:dyDescent="0.2">
      <c r="F148" s="17"/>
    </row>
    <row r="149" spans="6:6" x14ac:dyDescent="0.2">
      <c r="F149" s="17"/>
    </row>
    <row r="150" spans="6:6" x14ac:dyDescent="0.2">
      <c r="F150" s="17"/>
    </row>
    <row r="151" spans="6:6" x14ac:dyDescent="0.2">
      <c r="F151" s="17"/>
    </row>
    <row r="152" spans="6:6" x14ac:dyDescent="0.2">
      <c r="F152" s="17"/>
    </row>
    <row r="153" spans="6:6" x14ac:dyDescent="0.2">
      <c r="F153" s="17"/>
    </row>
    <row r="154" spans="6:6" x14ac:dyDescent="0.2">
      <c r="F154" s="17"/>
    </row>
    <row r="155" spans="6:6" x14ac:dyDescent="0.2">
      <c r="F155" s="17"/>
    </row>
    <row r="156" spans="6:6" x14ac:dyDescent="0.2">
      <c r="F156" s="17"/>
    </row>
    <row r="157" spans="6:6" x14ac:dyDescent="0.2">
      <c r="F157" s="17"/>
    </row>
    <row r="158" spans="6:6" x14ac:dyDescent="0.2">
      <c r="F158" s="17"/>
    </row>
    <row r="159" spans="6:6" x14ac:dyDescent="0.2">
      <c r="F159" s="17"/>
    </row>
    <row r="160" spans="6:6" x14ac:dyDescent="0.2">
      <c r="F160" s="17"/>
    </row>
    <row r="161" spans="6:6" x14ac:dyDescent="0.2">
      <c r="F161" s="17"/>
    </row>
    <row r="162" spans="6:6" x14ac:dyDescent="0.2">
      <c r="F162" s="17"/>
    </row>
    <row r="163" spans="6:6" x14ac:dyDescent="0.2">
      <c r="F163" s="17"/>
    </row>
    <row r="164" spans="6:6" x14ac:dyDescent="0.2">
      <c r="F164" s="17"/>
    </row>
    <row r="165" spans="6:6" x14ac:dyDescent="0.2">
      <c r="F165" s="17"/>
    </row>
    <row r="166" spans="6:6" x14ac:dyDescent="0.2">
      <c r="F166" s="17"/>
    </row>
    <row r="167" spans="6:6" x14ac:dyDescent="0.2">
      <c r="F167" s="17"/>
    </row>
    <row r="168" spans="6:6" x14ac:dyDescent="0.2">
      <c r="F168" s="17"/>
    </row>
    <row r="169" spans="6:6" x14ac:dyDescent="0.2">
      <c r="F169" s="17"/>
    </row>
    <row r="170" spans="6:6" x14ac:dyDescent="0.2">
      <c r="F170" s="17"/>
    </row>
    <row r="171" spans="6:6" x14ac:dyDescent="0.2">
      <c r="F171" s="17"/>
    </row>
    <row r="172" spans="6:6" x14ac:dyDescent="0.2">
      <c r="F172" s="17"/>
    </row>
    <row r="173" spans="6:6" x14ac:dyDescent="0.2">
      <c r="F173" s="17"/>
    </row>
    <row r="174" spans="6:6" x14ac:dyDescent="0.2">
      <c r="F174" s="17"/>
    </row>
    <row r="175" spans="6:6" x14ac:dyDescent="0.2">
      <c r="F175" s="17"/>
    </row>
    <row r="176" spans="6:6" x14ac:dyDescent="0.2">
      <c r="F176" s="17"/>
    </row>
    <row r="177" spans="6:6" x14ac:dyDescent="0.2">
      <c r="F177" s="17"/>
    </row>
    <row r="178" spans="6:6" x14ac:dyDescent="0.2">
      <c r="F178" s="17"/>
    </row>
    <row r="179" spans="6:6" x14ac:dyDescent="0.2">
      <c r="F179" s="17"/>
    </row>
    <row r="180" spans="6:6" x14ac:dyDescent="0.2">
      <c r="F180" s="17"/>
    </row>
    <row r="181" spans="6:6" x14ac:dyDescent="0.2">
      <c r="F181" s="17"/>
    </row>
    <row r="182" spans="6:6" x14ac:dyDescent="0.2">
      <c r="F182" s="17"/>
    </row>
    <row r="183" spans="6:6" x14ac:dyDescent="0.2">
      <c r="F183" s="17"/>
    </row>
    <row r="184" spans="6:6" x14ac:dyDescent="0.2">
      <c r="F184" s="17"/>
    </row>
    <row r="185" spans="6:6" x14ac:dyDescent="0.2">
      <c r="F185" s="17"/>
    </row>
    <row r="186" spans="6:6" x14ac:dyDescent="0.2">
      <c r="F186" s="17"/>
    </row>
    <row r="187" spans="6:6" x14ac:dyDescent="0.2">
      <c r="F187" s="17"/>
    </row>
    <row r="188" spans="6:6" x14ac:dyDescent="0.2">
      <c r="F188" s="17"/>
    </row>
    <row r="189" spans="6:6" x14ac:dyDescent="0.2">
      <c r="F189" s="17"/>
    </row>
    <row r="190" spans="6:6" x14ac:dyDescent="0.2">
      <c r="F190" s="17"/>
    </row>
    <row r="191" spans="6:6" x14ac:dyDescent="0.2">
      <c r="F191" s="17"/>
    </row>
    <row r="192" spans="6:6" x14ac:dyDescent="0.2">
      <c r="F192" s="17"/>
    </row>
    <row r="193" spans="6:6" x14ac:dyDescent="0.2">
      <c r="F193" s="17"/>
    </row>
    <row r="194" spans="6:6" x14ac:dyDescent="0.2">
      <c r="F194" s="17"/>
    </row>
    <row r="195" spans="6:6" x14ac:dyDescent="0.2">
      <c r="F195" s="17"/>
    </row>
    <row r="196" spans="6:6" x14ac:dyDescent="0.2">
      <c r="F196" s="17"/>
    </row>
    <row r="197" spans="6:6" x14ac:dyDescent="0.2">
      <c r="F197" s="17"/>
    </row>
    <row r="198" spans="6:6" x14ac:dyDescent="0.2">
      <c r="F198" s="17"/>
    </row>
    <row r="199" spans="6:6" x14ac:dyDescent="0.2">
      <c r="F199" s="17"/>
    </row>
    <row r="200" spans="6:6" x14ac:dyDescent="0.2">
      <c r="F200" s="17"/>
    </row>
    <row r="201" spans="6:6" x14ac:dyDescent="0.2">
      <c r="F201" s="17"/>
    </row>
    <row r="202" spans="6:6" x14ac:dyDescent="0.2">
      <c r="F202" s="17"/>
    </row>
    <row r="203" spans="6:6" x14ac:dyDescent="0.2">
      <c r="F203" s="17"/>
    </row>
    <row r="204" spans="6:6" x14ac:dyDescent="0.2">
      <c r="F204" s="17"/>
    </row>
    <row r="205" spans="6:6" x14ac:dyDescent="0.2">
      <c r="F205" s="17"/>
    </row>
    <row r="206" spans="6:6" x14ac:dyDescent="0.2">
      <c r="F206" s="17"/>
    </row>
    <row r="207" spans="6:6" x14ac:dyDescent="0.2">
      <c r="F207" s="17"/>
    </row>
    <row r="208" spans="6:6" x14ac:dyDescent="0.2">
      <c r="F208" s="17"/>
    </row>
    <row r="209" spans="6:6" x14ac:dyDescent="0.2">
      <c r="F209" s="17"/>
    </row>
    <row r="210" spans="6:6" x14ac:dyDescent="0.2">
      <c r="F210" s="17"/>
    </row>
    <row r="211" spans="6:6" x14ac:dyDescent="0.2">
      <c r="F211" s="17"/>
    </row>
    <row r="212" spans="6:6" x14ac:dyDescent="0.2">
      <c r="F212" s="17"/>
    </row>
    <row r="213" spans="6:6" x14ac:dyDescent="0.2">
      <c r="F213" s="17"/>
    </row>
    <row r="214" spans="6:6" x14ac:dyDescent="0.2">
      <c r="F214" s="17"/>
    </row>
    <row r="215" spans="6:6" x14ac:dyDescent="0.2">
      <c r="F215" s="17"/>
    </row>
    <row r="216" spans="6:6" x14ac:dyDescent="0.2">
      <c r="F216" s="17"/>
    </row>
    <row r="217" spans="6:6" x14ac:dyDescent="0.2">
      <c r="F217" s="17"/>
    </row>
    <row r="218" spans="6:6" x14ac:dyDescent="0.2">
      <c r="F218" s="17"/>
    </row>
    <row r="219" spans="6:6" x14ac:dyDescent="0.2">
      <c r="F219" s="17"/>
    </row>
    <row r="220" spans="6:6" x14ac:dyDescent="0.2">
      <c r="F220" s="17"/>
    </row>
    <row r="221" spans="6:6" x14ac:dyDescent="0.2">
      <c r="F221" s="17"/>
    </row>
    <row r="222" spans="6:6" x14ac:dyDescent="0.2">
      <c r="F222" s="17"/>
    </row>
    <row r="223" spans="6:6" x14ac:dyDescent="0.2">
      <c r="F223" s="17"/>
    </row>
    <row r="224" spans="6:6" x14ac:dyDescent="0.2">
      <c r="F224" s="17"/>
    </row>
    <row r="225" spans="6:6" x14ac:dyDescent="0.2">
      <c r="F225" s="17"/>
    </row>
    <row r="226" spans="6:6" x14ac:dyDescent="0.2">
      <c r="F226" s="17"/>
    </row>
    <row r="227" spans="6:6" x14ac:dyDescent="0.2">
      <c r="F227" s="17"/>
    </row>
    <row r="228" spans="6:6" x14ac:dyDescent="0.2">
      <c r="F228" s="17"/>
    </row>
    <row r="229" spans="6:6" x14ac:dyDescent="0.2">
      <c r="F229" s="17"/>
    </row>
    <row r="230" spans="6:6" x14ac:dyDescent="0.2">
      <c r="F230" s="17"/>
    </row>
    <row r="231" spans="6:6" x14ac:dyDescent="0.2">
      <c r="F231" s="17"/>
    </row>
    <row r="232" spans="6:6" x14ac:dyDescent="0.2">
      <c r="F232" s="17"/>
    </row>
    <row r="233" spans="6:6" x14ac:dyDescent="0.2">
      <c r="F233" s="17"/>
    </row>
    <row r="234" spans="6:6" x14ac:dyDescent="0.2">
      <c r="F234" s="17"/>
    </row>
    <row r="235" spans="6:6" x14ac:dyDescent="0.2">
      <c r="F235" s="17"/>
    </row>
    <row r="236" spans="6:6" x14ac:dyDescent="0.2">
      <c r="F236" s="17"/>
    </row>
    <row r="237" spans="6:6" x14ac:dyDescent="0.2">
      <c r="F237" s="17"/>
    </row>
    <row r="238" spans="6:6" x14ac:dyDescent="0.2">
      <c r="F238" s="17"/>
    </row>
  </sheetData>
  <mergeCells count="2">
    <mergeCell ref="A4:G4"/>
    <mergeCell ref="A5:G5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32"/>
  <sheetViews>
    <sheetView tabSelected="1" view="pageBreakPreview" topLeftCell="A49" zoomScale="75" zoomScaleNormal="80" zoomScaleSheetLayoutView="75" workbookViewId="0">
      <selection activeCell="Q121" sqref="Q121"/>
    </sheetView>
  </sheetViews>
  <sheetFormatPr defaultColWidth="9.140625" defaultRowHeight="18.75" x14ac:dyDescent="0.3"/>
  <cols>
    <col min="1" max="1" width="4.5703125" style="1" customWidth="1"/>
    <col min="2" max="2" width="3" style="56" customWidth="1"/>
    <col min="3" max="3" width="14" style="56" customWidth="1"/>
    <col min="4" max="4" width="8.7109375" style="57" customWidth="1"/>
    <col min="5" max="5" width="10" style="57" hidden="1" customWidth="1"/>
    <col min="6" max="6" width="10.140625" style="57" customWidth="1"/>
    <col min="7" max="7" width="6.28515625" style="1" customWidth="1"/>
    <col min="8" max="8" width="8.28515625" style="1" customWidth="1"/>
    <col min="9" max="9" width="17" style="1" customWidth="1"/>
    <col min="10" max="10" width="5.28515625" style="62" customWidth="1"/>
    <col min="11" max="11" width="6.140625" style="2" customWidth="1"/>
    <col min="12" max="15" width="5.28515625" style="2" customWidth="1"/>
    <col min="16" max="16" width="5.28515625" style="10" customWidth="1"/>
    <col min="17" max="17" width="6.85546875" style="2" customWidth="1"/>
    <col min="18" max="18" width="5.28515625" style="10" customWidth="1"/>
    <col min="19" max="19" width="5.28515625" style="2" customWidth="1"/>
    <col min="20" max="20" width="5.28515625" style="10" customWidth="1"/>
    <col min="21" max="21" width="5.28515625" style="2" customWidth="1"/>
    <col min="22" max="22" width="5.28515625" style="10" customWidth="1"/>
    <col min="23" max="23" width="5.28515625" style="2" customWidth="1"/>
    <col min="24" max="24" width="7" style="1" customWidth="1"/>
    <col min="25" max="25" width="6.140625" style="1" customWidth="1"/>
    <col min="26" max="16384" width="9.140625" style="1"/>
  </cols>
  <sheetData>
    <row r="1" spans="1:26" x14ac:dyDescent="0.3">
      <c r="C1" s="87" t="s">
        <v>1012</v>
      </c>
    </row>
    <row r="2" spans="1:26" ht="26.25" customHeight="1" x14ac:dyDescent="0.2">
      <c r="A2" s="155" t="s">
        <v>995</v>
      </c>
      <c r="B2" s="160" t="s">
        <v>0</v>
      </c>
      <c r="C2" s="160" t="s">
        <v>1</v>
      </c>
      <c r="D2" s="159" t="s">
        <v>2</v>
      </c>
      <c r="E2" s="159" t="s">
        <v>3</v>
      </c>
      <c r="F2" s="153" t="s">
        <v>17</v>
      </c>
      <c r="G2" s="159" t="s">
        <v>5</v>
      </c>
      <c r="H2" s="160" t="s">
        <v>4</v>
      </c>
      <c r="I2" s="159" t="s">
        <v>6</v>
      </c>
      <c r="J2" s="152" t="s">
        <v>656</v>
      </c>
      <c r="K2" s="152"/>
      <c r="L2" s="158" t="s">
        <v>59</v>
      </c>
      <c r="M2" s="152"/>
      <c r="N2" s="152" t="s">
        <v>10</v>
      </c>
      <c r="O2" s="152"/>
      <c r="P2" s="152" t="s">
        <v>11</v>
      </c>
      <c r="Q2" s="152"/>
      <c r="R2" s="152" t="s">
        <v>12</v>
      </c>
      <c r="S2" s="152"/>
      <c r="T2" s="158" t="s">
        <v>13</v>
      </c>
      <c r="U2" s="152"/>
      <c r="V2" s="152" t="s">
        <v>657</v>
      </c>
      <c r="W2" s="152"/>
      <c r="X2" s="152"/>
      <c r="Y2" s="161" t="s">
        <v>25</v>
      </c>
    </row>
    <row r="3" spans="1:26" ht="16.5" x14ac:dyDescent="0.2">
      <c r="A3" s="156"/>
      <c r="B3" s="160"/>
      <c r="C3" s="160"/>
      <c r="D3" s="159"/>
      <c r="E3" s="159"/>
      <c r="F3" s="154"/>
      <c r="G3" s="159"/>
      <c r="H3" s="160"/>
      <c r="I3" s="159"/>
      <c r="J3" s="85" t="s">
        <v>7</v>
      </c>
      <c r="K3" s="79" t="s">
        <v>9</v>
      </c>
      <c r="L3" s="79" t="s">
        <v>7</v>
      </c>
      <c r="M3" s="79" t="s">
        <v>9</v>
      </c>
      <c r="N3" s="79" t="s">
        <v>7</v>
      </c>
      <c r="O3" s="79" t="s">
        <v>9</v>
      </c>
      <c r="P3" s="86" t="s">
        <v>7</v>
      </c>
      <c r="Q3" s="79" t="s">
        <v>9</v>
      </c>
      <c r="R3" s="86" t="s">
        <v>7</v>
      </c>
      <c r="S3" s="79" t="s">
        <v>9</v>
      </c>
      <c r="T3" s="86" t="s">
        <v>7</v>
      </c>
      <c r="U3" s="79" t="s">
        <v>9</v>
      </c>
      <c r="V3" s="86" t="s">
        <v>7</v>
      </c>
      <c r="W3" s="79"/>
      <c r="X3" s="79" t="s">
        <v>9</v>
      </c>
      <c r="Y3" s="162"/>
    </row>
    <row r="4" spans="1:26" s="6" customFormat="1" ht="12.75" x14ac:dyDescent="0.2">
      <c r="A4" s="88">
        <v>1</v>
      </c>
      <c r="B4" s="89">
        <v>48</v>
      </c>
      <c r="C4" s="109" t="s">
        <v>632</v>
      </c>
      <c r="D4" s="109" t="s">
        <v>633</v>
      </c>
      <c r="E4" s="89" t="s">
        <v>634</v>
      </c>
      <c r="F4" s="109" t="s">
        <v>634</v>
      </c>
      <c r="G4" s="90" t="s">
        <v>14</v>
      </c>
      <c r="H4" s="90" t="s">
        <v>15</v>
      </c>
      <c r="I4" s="109" t="s">
        <v>651</v>
      </c>
      <c r="J4" s="165">
        <v>8.6</v>
      </c>
      <c r="K4" s="166">
        <f t="shared" ref="K4:K35" si="0">(11.6-J4)*28.57</f>
        <v>85.710000000000008</v>
      </c>
      <c r="L4" s="167">
        <v>27</v>
      </c>
      <c r="M4" s="166">
        <f t="shared" ref="M4:M35" si="1">(L4-0)*3.7</f>
        <v>99.9</v>
      </c>
      <c r="N4" s="167">
        <v>20</v>
      </c>
      <c r="O4" s="166">
        <f t="shared" ref="O4:O35" si="2">(N4-1)*4</f>
        <v>76</v>
      </c>
      <c r="P4" s="168" t="s">
        <v>784</v>
      </c>
      <c r="Q4" s="166">
        <f t="shared" ref="Q4:Q35" si="3">(9.7-P4)*37.03</f>
        <v>81.46599999999998</v>
      </c>
      <c r="R4" s="168" t="s">
        <v>706</v>
      </c>
      <c r="S4" s="166">
        <f t="shared" ref="S4:S35" si="4">(R4-155)*1.45</f>
        <v>68.149999999999991</v>
      </c>
      <c r="T4" s="168" t="s">
        <v>767</v>
      </c>
      <c r="U4" s="166">
        <f t="shared" ref="U4:U35" si="5">(T4-9)*1.67</f>
        <v>81.83</v>
      </c>
      <c r="V4" s="168" t="s">
        <v>934</v>
      </c>
      <c r="W4" s="167">
        <v>488</v>
      </c>
      <c r="X4" s="169">
        <f t="shared" ref="X4:X35" si="6">(687-W4)*0.5025</f>
        <v>99.997499999999988</v>
      </c>
      <c r="Y4" s="170">
        <f t="shared" ref="Y4:Y35" si="7">SUM(K4,M4,O4,Q4,S4,U4,X4)</f>
        <v>593.05349999999999</v>
      </c>
      <c r="Z4" s="49"/>
    </row>
    <row r="5" spans="1:26" s="48" customFormat="1" ht="12.75" x14ac:dyDescent="0.2">
      <c r="A5" s="91">
        <v>2</v>
      </c>
      <c r="B5" s="89">
        <v>24</v>
      </c>
      <c r="C5" s="109" t="s">
        <v>102</v>
      </c>
      <c r="D5" s="109" t="s">
        <v>103</v>
      </c>
      <c r="E5" s="89" t="s">
        <v>104</v>
      </c>
      <c r="F5" s="109" t="s">
        <v>104</v>
      </c>
      <c r="G5" s="90" t="s">
        <v>14</v>
      </c>
      <c r="H5" s="90" t="s">
        <v>15</v>
      </c>
      <c r="I5" s="109" t="s">
        <v>72</v>
      </c>
      <c r="J5" s="168" t="s">
        <v>781</v>
      </c>
      <c r="K5" s="166">
        <f t="shared" si="0"/>
        <v>99.995000000000005</v>
      </c>
      <c r="L5" s="167">
        <v>21</v>
      </c>
      <c r="M5" s="166">
        <f t="shared" si="1"/>
        <v>77.7</v>
      </c>
      <c r="N5" s="167">
        <v>14</v>
      </c>
      <c r="O5" s="166">
        <f t="shared" si="2"/>
        <v>52</v>
      </c>
      <c r="P5" s="168" t="s">
        <v>798</v>
      </c>
      <c r="Q5" s="166">
        <f t="shared" si="3"/>
        <v>99.98099999999998</v>
      </c>
      <c r="R5" s="168" t="s">
        <v>729</v>
      </c>
      <c r="S5" s="166">
        <f t="shared" si="4"/>
        <v>94.25</v>
      </c>
      <c r="T5" s="168" t="s">
        <v>757</v>
      </c>
      <c r="U5" s="166">
        <f t="shared" si="5"/>
        <v>71.81</v>
      </c>
      <c r="V5" s="168" t="s">
        <v>954</v>
      </c>
      <c r="W5" s="167">
        <v>579</v>
      </c>
      <c r="X5" s="169">
        <f t="shared" si="6"/>
        <v>54.269999999999996</v>
      </c>
      <c r="Y5" s="170">
        <f t="shared" si="7"/>
        <v>550.00599999999997</v>
      </c>
      <c r="Z5" s="49"/>
    </row>
    <row r="6" spans="1:26" s="50" customFormat="1" ht="12.75" x14ac:dyDescent="0.2">
      <c r="A6" s="88">
        <v>3</v>
      </c>
      <c r="B6" s="89">
        <v>8</v>
      </c>
      <c r="C6" s="109" t="s">
        <v>111</v>
      </c>
      <c r="D6" s="109" t="s">
        <v>112</v>
      </c>
      <c r="E6" s="89" t="s">
        <v>128</v>
      </c>
      <c r="F6" s="109" t="s">
        <v>128</v>
      </c>
      <c r="G6" s="90" t="s">
        <v>14</v>
      </c>
      <c r="H6" s="90" t="s">
        <v>15</v>
      </c>
      <c r="I6" s="109" t="s">
        <v>83</v>
      </c>
      <c r="J6" s="165">
        <v>8.6</v>
      </c>
      <c r="K6" s="166">
        <f t="shared" si="0"/>
        <v>85.710000000000008</v>
      </c>
      <c r="L6" s="167">
        <v>23</v>
      </c>
      <c r="M6" s="166">
        <f t="shared" si="1"/>
        <v>85.100000000000009</v>
      </c>
      <c r="N6" s="167">
        <v>10</v>
      </c>
      <c r="O6" s="166">
        <f t="shared" si="2"/>
        <v>36</v>
      </c>
      <c r="P6" s="168" t="s">
        <v>790</v>
      </c>
      <c r="Q6" s="166">
        <f t="shared" si="3"/>
        <v>92.574999999999974</v>
      </c>
      <c r="R6" s="168" t="s">
        <v>731</v>
      </c>
      <c r="S6" s="166">
        <f t="shared" si="4"/>
        <v>85.55</v>
      </c>
      <c r="T6" s="168" t="s">
        <v>762</v>
      </c>
      <c r="U6" s="166">
        <f t="shared" si="5"/>
        <v>78.489999999999995</v>
      </c>
      <c r="V6" s="168" t="s">
        <v>988</v>
      </c>
      <c r="W6" s="167">
        <v>535</v>
      </c>
      <c r="X6" s="169">
        <f t="shared" si="6"/>
        <v>76.38</v>
      </c>
      <c r="Y6" s="170">
        <f t="shared" si="7"/>
        <v>539.80500000000006</v>
      </c>
      <c r="Z6" s="49"/>
    </row>
    <row r="7" spans="1:26" s="50" customFormat="1" ht="12.75" x14ac:dyDescent="0.2">
      <c r="A7" s="91">
        <v>4</v>
      </c>
      <c r="B7" s="89">
        <v>49</v>
      </c>
      <c r="C7" s="109" t="s">
        <v>554</v>
      </c>
      <c r="D7" s="109" t="s">
        <v>555</v>
      </c>
      <c r="E7" s="89" t="s">
        <v>556</v>
      </c>
      <c r="F7" s="109" t="s">
        <v>556</v>
      </c>
      <c r="G7" s="90" t="s">
        <v>14</v>
      </c>
      <c r="H7" s="90" t="s">
        <v>15</v>
      </c>
      <c r="I7" s="109" t="s">
        <v>144</v>
      </c>
      <c r="J7" s="168">
        <v>8.6999999999999993</v>
      </c>
      <c r="K7" s="166">
        <f t="shared" si="0"/>
        <v>82.853000000000009</v>
      </c>
      <c r="L7" s="167">
        <v>20</v>
      </c>
      <c r="M7" s="166">
        <f t="shared" si="1"/>
        <v>74</v>
      </c>
      <c r="N7" s="167">
        <v>17</v>
      </c>
      <c r="O7" s="166">
        <f t="shared" si="2"/>
        <v>64</v>
      </c>
      <c r="P7" s="168" t="s">
        <v>790</v>
      </c>
      <c r="Q7" s="166">
        <f t="shared" si="3"/>
        <v>92.574999999999974</v>
      </c>
      <c r="R7" s="168" t="s">
        <v>704</v>
      </c>
      <c r="S7" s="166">
        <f t="shared" si="4"/>
        <v>78.3</v>
      </c>
      <c r="T7" s="168" t="s">
        <v>752</v>
      </c>
      <c r="U7" s="166">
        <f t="shared" si="5"/>
        <v>60.12</v>
      </c>
      <c r="V7" s="168" t="s">
        <v>935</v>
      </c>
      <c r="W7" s="167">
        <v>519</v>
      </c>
      <c r="X7" s="169">
        <f t="shared" si="6"/>
        <v>84.419999999999987</v>
      </c>
      <c r="Y7" s="170">
        <f t="shared" si="7"/>
        <v>536.26800000000003</v>
      </c>
      <c r="Z7" s="49"/>
    </row>
    <row r="8" spans="1:26" s="50" customFormat="1" ht="12.75" x14ac:dyDescent="0.2">
      <c r="A8" s="88">
        <v>5</v>
      </c>
      <c r="B8" s="89">
        <v>83</v>
      </c>
      <c r="C8" s="109" t="s">
        <v>487</v>
      </c>
      <c r="D8" s="109" t="s">
        <v>169</v>
      </c>
      <c r="E8" s="89" t="s">
        <v>488</v>
      </c>
      <c r="F8" s="109" t="s">
        <v>488</v>
      </c>
      <c r="G8" s="90" t="s">
        <v>14</v>
      </c>
      <c r="H8" s="90" t="s">
        <v>15</v>
      </c>
      <c r="I8" s="109" t="s">
        <v>23</v>
      </c>
      <c r="J8" s="165">
        <v>9.1999999999999993</v>
      </c>
      <c r="K8" s="166">
        <f t="shared" si="0"/>
        <v>68.568000000000012</v>
      </c>
      <c r="L8" s="167">
        <v>16</v>
      </c>
      <c r="M8" s="166">
        <f t="shared" si="1"/>
        <v>59.2</v>
      </c>
      <c r="N8" s="167">
        <v>25</v>
      </c>
      <c r="O8" s="166">
        <f t="shared" si="2"/>
        <v>96</v>
      </c>
      <c r="P8" s="168" t="s">
        <v>792</v>
      </c>
      <c r="Q8" s="166">
        <f t="shared" si="3"/>
        <v>85.168999999999969</v>
      </c>
      <c r="R8" s="168" t="s">
        <v>747</v>
      </c>
      <c r="S8" s="166">
        <f t="shared" si="4"/>
        <v>100.05</v>
      </c>
      <c r="T8" s="168" t="s">
        <v>771</v>
      </c>
      <c r="U8" s="166">
        <f t="shared" si="5"/>
        <v>85.17</v>
      </c>
      <c r="V8" s="168" t="s">
        <v>981</v>
      </c>
      <c r="W8" s="167">
        <v>618</v>
      </c>
      <c r="X8" s="169">
        <f t="shared" si="6"/>
        <v>34.672499999999999</v>
      </c>
      <c r="Y8" s="170">
        <f t="shared" si="7"/>
        <v>528.82950000000005</v>
      </c>
      <c r="Z8" s="1"/>
    </row>
    <row r="9" spans="1:26" s="50" customFormat="1" ht="12.75" x14ac:dyDescent="0.2">
      <c r="A9" s="91">
        <v>6</v>
      </c>
      <c r="B9" s="89">
        <v>60</v>
      </c>
      <c r="C9" s="109" t="s">
        <v>637</v>
      </c>
      <c r="D9" s="109" t="s">
        <v>406</v>
      </c>
      <c r="E9" s="89" t="s">
        <v>638</v>
      </c>
      <c r="F9" s="109" t="s">
        <v>638</v>
      </c>
      <c r="G9" s="90" t="s">
        <v>14</v>
      </c>
      <c r="H9" s="90" t="s">
        <v>15</v>
      </c>
      <c r="I9" s="109" t="s">
        <v>16</v>
      </c>
      <c r="J9" s="165">
        <v>8.3000000000000007</v>
      </c>
      <c r="K9" s="166">
        <f t="shared" si="0"/>
        <v>94.280999999999977</v>
      </c>
      <c r="L9" s="167">
        <v>15</v>
      </c>
      <c r="M9" s="166">
        <f t="shared" si="1"/>
        <v>55.5</v>
      </c>
      <c r="N9" s="167">
        <v>12</v>
      </c>
      <c r="O9" s="166">
        <f t="shared" si="2"/>
        <v>44</v>
      </c>
      <c r="P9" s="168" t="s">
        <v>796</v>
      </c>
      <c r="Q9" s="166">
        <f t="shared" si="3"/>
        <v>96.277999999999992</v>
      </c>
      <c r="R9" s="168" t="s">
        <v>746</v>
      </c>
      <c r="S9" s="166">
        <f t="shared" si="4"/>
        <v>59.449999999999996</v>
      </c>
      <c r="T9" s="168" t="s">
        <v>101</v>
      </c>
      <c r="U9" s="166">
        <f t="shared" si="5"/>
        <v>88.509999999999991</v>
      </c>
      <c r="V9" s="168" t="s">
        <v>903</v>
      </c>
      <c r="W9" s="167">
        <v>542</v>
      </c>
      <c r="X9" s="169">
        <f t="shared" si="6"/>
        <v>72.862499999999997</v>
      </c>
      <c r="Y9" s="170">
        <f t="shared" si="7"/>
        <v>510.88149999999996</v>
      </c>
      <c r="Z9" s="1"/>
    </row>
    <row r="10" spans="1:26" s="50" customFormat="1" ht="12.75" x14ac:dyDescent="0.2">
      <c r="A10" s="88">
        <v>7</v>
      </c>
      <c r="B10" s="89">
        <v>20</v>
      </c>
      <c r="C10" s="109" t="s">
        <v>397</v>
      </c>
      <c r="D10" s="109" t="s">
        <v>398</v>
      </c>
      <c r="E10" s="89" t="s">
        <v>399</v>
      </c>
      <c r="F10" s="109" t="s">
        <v>399</v>
      </c>
      <c r="G10" s="90" t="s">
        <v>14</v>
      </c>
      <c r="H10" s="90" t="s">
        <v>15</v>
      </c>
      <c r="I10" s="109" t="s">
        <v>116</v>
      </c>
      <c r="J10" s="171">
        <v>8.6999999999999993</v>
      </c>
      <c r="K10" s="166">
        <f t="shared" si="0"/>
        <v>82.853000000000009</v>
      </c>
      <c r="L10" s="172">
        <v>16</v>
      </c>
      <c r="M10" s="166">
        <f t="shared" si="1"/>
        <v>59.2</v>
      </c>
      <c r="N10" s="172">
        <v>14</v>
      </c>
      <c r="O10" s="166">
        <f t="shared" si="2"/>
        <v>52</v>
      </c>
      <c r="P10" s="173" t="s">
        <v>790</v>
      </c>
      <c r="Q10" s="166">
        <f t="shared" si="3"/>
        <v>92.574999999999974</v>
      </c>
      <c r="R10" s="173" t="s">
        <v>710</v>
      </c>
      <c r="S10" s="166">
        <f t="shared" si="4"/>
        <v>82.649999999999991</v>
      </c>
      <c r="T10" s="173" t="s">
        <v>763</v>
      </c>
      <c r="U10" s="166">
        <f t="shared" si="5"/>
        <v>56.78</v>
      </c>
      <c r="V10" s="173" t="s">
        <v>989</v>
      </c>
      <c r="W10" s="172">
        <v>528</v>
      </c>
      <c r="X10" s="169">
        <f t="shared" si="6"/>
        <v>79.897499999999994</v>
      </c>
      <c r="Y10" s="170">
        <f t="shared" si="7"/>
        <v>505.95549999999997</v>
      </c>
      <c r="Z10" s="49"/>
    </row>
    <row r="11" spans="1:26" s="50" customFormat="1" ht="12.75" x14ac:dyDescent="0.2">
      <c r="A11" s="91">
        <v>8</v>
      </c>
      <c r="B11" s="89">
        <v>41</v>
      </c>
      <c r="C11" s="109" t="s">
        <v>458</v>
      </c>
      <c r="D11" s="109" t="s">
        <v>459</v>
      </c>
      <c r="E11" s="89" t="s">
        <v>460</v>
      </c>
      <c r="F11" s="109" t="s">
        <v>460</v>
      </c>
      <c r="G11" s="90" t="s">
        <v>14</v>
      </c>
      <c r="H11" s="90" t="s">
        <v>15</v>
      </c>
      <c r="I11" s="109" t="s">
        <v>135</v>
      </c>
      <c r="J11" s="165">
        <v>8.1</v>
      </c>
      <c r="K11" s="166">
        <f t="shared" si="0"/>
        <v>99.995000000000005</v>
      </c>
      <c r="L11" s="167">
        <v>20</v>
      </c>
      <c r="M11" s="166">
        <f t="shared" si="1"/>
        <v>74</v>
      </c>
      <c r="N11" s="167">
        <v>12</v>
      </c>
      <c r="O11" s="166">
        <f t="shared" si="2"/>
        <v>44</v>
      </c>
      <c r="P11" s="168" t="s">
        <v>796</v>
      </c>
      <c r="Q11" s="166">
        <f t="shared" si="3"/>
        <v>96.277999999999992</v>
      </c>
      <c r="R11" s="168" t="s">
        <v>735</v>
      </c>
      <c r="S11" s="166">
        <f t="shared" si="4"/>
        <v>72.5</v>
      </c>
      <c r="T11" s="168" t="s">
        <v>754</v>
      </c>
      <c r="U11" s="166">
        <f t="shared" si="5"/>
        <v>63.459999999999994</v>
      </c>
      <c r="V11" s="168" t="s">
        <v>911</v>
      </c>
      <c r="W11" s="167">
        <v>593</v>
      </c>
      <c r="X11" s="169">
        <f t="shared" si="6"/>
        <v>47.234999999999992</v>
      </c>
      <c r="Y11" s="170">
        <f t="shared" si="7"/>
        <v>497.46800000000002</v>
      </c>
      <c r="Z11" s="49"/>
    </row>
    <row r="12" spans="1:26" s="50" customFormat="1" ht="12.75" x14ac:dyDescent="0.2">
      <c r="A12" s="88">
        <v>8</v>
      </c>
      <c r="B12" s="89">
        <v>15</v>
      </c>
      <c r="C12" s="109" t="s">
        <v>550</v>
      </c>
      <c r="D12" s="109" t="s">
        <v>551</v>
      </c>
      <c r="E12" s="89"/>
      <c r="F12" s="109" t="s">
        <v>670</v>
      </c>
      <c r="G12" s="90" t="s">
        <v>14</v>
      </c>
      <c r="H12" s="90" t="s">
        <v>15</v>
      </c>
      <c r="I12" s="109" t="s">
        <v>370</v>
      </c>
      <c r="J12" s="165">
        <v>8.6</v>
      </c>
      <c r="K12" s="166">
        <f t="shared" si="0"/>
        <v>85.710000000000008</v>
      </c>
      <c r="L12" s="167">
        <v>25</v>
      </c>
      <c r="M12" s="166">
        <f t="shared" si="1"/>
        <v>92.5</v>
      </c>
      <c r="N12" s="167">
        <v>11</v>
      </c>
      <c r="O12" s="166">
        <f t="shared" si="2"/>
        <v>40</v>
      </c>
      <c r="P12" s="168" t="s">
        <v>794</v>
      </c>
      <c r="Q12" s="166">
        <f t="shared" si="3"/>
        <v>88.871999999999986</v>
      </c>
      <c r="R12" s="168" t="s">
        <v>712</v>
      </c>
      <c r="S12" s="166">
        <f t="shared" si="4"/>
        <v>58</v>
      </c>
      <c r="T12" s="168" t="s">
        <v>762</v>
      </c>
      <c r="U12" s="166">
        <f t="shared" si="5"/>
        <v>78.489999999999995</v>
      </c>
      <c r="V12" s="168" t="s">
        <v>955</v>
      </c>
      <c r="W12" s="167">
        <v>581</v>
      </c>
      <c r="X12" s="169">
        <f t="shared" si="6"/>
        <v>53.264999999999993</v>
      </c>
      <c r="Y12" s="170">
        <f t="shared" si="7"/>
        <v>496.83699999999999</v>
      </c>
      <c r="Z12" s="49"/>
    </row>
    <row r="13" spans="1:26" s="50" customFormat="1" ht="12.75" x14ac:dyDescent="0.2">
      <c r="A13" s="91">
        <v>8</v>
      </c>
      <c r="B13" s="89">
        <v>62</v>
      </c>
      <c r="C13" s="109" t="s">
        <v>452</v>
      </c>
      <c r="D13" s="109" t="s">
        <v>453</v>
      </c>
      <c r="E13" s="89" t="s">
        <v>454</v>
      </c>
      <c r="F13" s="109" t="s">
        <v>454</v>
      </c>
      <c r="G13" s="90" t="s">
        <v>14</v>
      </c>
      <c r="H13" s="90" t="s">
        <v>15</v>
      </c>
      <c r="I13" s="109" t="s">
        <v>21</v>
      </c>
      <c r="J13" s="171">
        <v>8.6999999999999993</v>
      </c>
      <c r="K13" s="166">
        <f t="shared" si="0"/>
        <v>82.853000000000009</v>
      </c>
      <c r="L13" s="172">
        <v>15</v>
      </c>
      <c r="M13" s="166">
        <f t="shared" si="1"/>
        <v>55.5</v>
      </c>
      <c r="N13" s="172">
        <v>20</v>
      </c>
      <c r="O13" s="166">
        <f t="shared" si="2"/>
        <v>76</v>
      </c>
      <c r="P13" s="173" t="s">
        <v>791</v>
      </c>
      <c r="Q13" s="166">
        <f t="shared" si="3"/>
        <v>74.059999999999974</v>
      </c>
      <c r="R13" s="173" t="s">
        <v>710</v>
      </c>
      <c r="S13" s="166">
        <f t="shared" si="4"/>
        <v>82.649999999999991</v>
      </c>
      <c r="T13" s="173" t="s">
        <v>758</v>
      </c>
      <c r="U13" s="166">
        <f t="shared" si="5"/>
        <v>66.8</v>
      </c>
      <c r="V13" s="173" t="s">
        <v>898</v>
      </c>
      <c r="W13" s="172">
        <v>570</v>
      </c>
      <c r="X13" s="169">
        <f t="shared" si="6"/>
        <v>58.792499999999997</v>
      </c>
      <c r="Y13" s="170">
        <f t="shared" si="7"/>
        <v>496.65550000000002</v>
      </c>
      <c r="Z13" s="1"/>
    </row>
    <row r="14" spans="1:26" s="50" customFormat="1" ht="12.75" x14ac:dyDescent="0.2">
      <c r="A14" s="88">
        <v>11</v>
      </c>
      <c r="B14" s="89">
        <v>50</v>
      </c>
      <c r="C14" s="109" t="s">
        <v>436</v>
      </c>
      <c r="D14" s="109" t="s">
        <v>437</v>
      </c>
      <c r="E14" s="89" t="s">
        <v>438</v>
      </c>
      <c r="F14" s="109" t="s">
        <v>438</v>
      </c>
      <c r="G14" s="90" t="s">
        <v>14</v>
      </c>
      <c r="H14" s="90" t="s">
        <v>15</v>
      </c>
      <c r="I14" s="109" t="s">
        <v>144</v>
      </c>
      <c r="J14" s="171">
        <v>9</v>
      </c>
      <c r="K14" s="166">
        <f t="shared" si="0"/>
        <v>74.281999999999996</v>
      </c>
      <c r="L14" s="172">
        <v>16</v>
      </c>
      <c r="M14" s="166">
        <f t="shared" si="1"/>
        <v>59.2</v>
      </c>
      <c r="N14" s="172">
        <v>20</v>
      </c>
      <c r="O14" s="166">
        <f t="shared" si="2"/>
        <v>76</v>
      </c>
      <c r="P14" s="173" t="s">
        <v>784</v>
      </c>
      <c r="Q14" s="166">
        <f t="shared" si="3"/>
        <v>81.46599999999998</v>
      </c>
      <c r="R14" s="173" t="s">
        <v>712</v>
      </c>
      <c r="S14" s="166">
        <f t="shared" si="4"/>
        <v>58</v>
      </c>
      <c r="T14" s="173" t="s">
        <v>766</v>
      </c>
      <c r="U14" s="166">
        <f t="shared" si="5"/>
        <v>83.5</v>
      </c>
      <c r="V14" s="173" t="s">
        <v>952</v>
      </c>
      <c r="W14" s="172">
        <v>560</v>
      </c>
      <c r="X14" s="169">
        <f t="shared" si="6"/>
        <v>63.817499999999995</v>
      </c>
      <c r="Y14" s="170">
        <f t="shared" si="7"/>
        <v>496.26549999999997</v>
      </c>
      <c r="Z14" s="49"/>
    </row>
    <row r="15" spans="1:26" s="50" customFormat="1" ht="12.75" x14ac:dyDescent="0.2">
      <c r="A15" s="91">
        <v>12</v>
      </c>
      <c r="B15" s="89">
        <v>93</v>
      </c>
      <c r="C15" s="109" t="s">
        <v>572</v>
      </c>
      <c r="D15" s="109" t="s">
        <v>573</v>
      </c>
      <c r="E15" s="89" t="s">
        <v>574</v>
      </c>
      <c r="F15" s="109" t="s">
        <v>574</v>
      </c>
      <c r="G15" s="90" t="s">
        <v>14</v>
      </c>
      <c r="H15" s="90" t="s">
        <v>15</v>
      </c>
      <c r="I15" s="109" t="s">
        <v>22</v>
      </c>
      <c r="J15" s="165">
        <v>9.1999999999999993</v>
      </c>
      <c r="K15" s="166">
        <f t="shared" si="0"/>
        <v>68.568000000000012</v>
      </c>
      <c r="L15" s="167">
        <v>25</v>
      </c>
      <c r="M15" s="166">
        <f t="shared" si="1"/>
        <v>92.5</v>
      </c>
      <c r="N15" s="167">
        <v>10</v>
      </c>
      <c r="O15" s="166">
        <f t="shared" si="2"/>
        <v>36</v>
      </c>
      <c r="P15" s="168" t="s">
        <v>791</v>
      </c>
      <c r="Q15" s="166">
        <f t="shared" si="3"/>
        <v>74.059999999999974</v>
      </c>
      <c r="R15" s="168" t="s">
        <v>722</v>
      </c>
      <c r="S15" s="166">
        <f t="shared" si="4"/>
        <v>71.05</v>
      </c>
      <c r="T15" s="168" t="s">
        <v>774</v>
      </c>
      <c r="U15" s="166">
        <f t="shared" si="5"/>
        <v>70.14</v>
      </c>
      <c r="V15" s="168" t="s">
        <v>937</v>
      </c>
      <c r="W15" s="167">
        <v>522</v>
      </c>
      <c r="X15" s="169">
        <f t="shared" si="6"/>
        <v>82.912499999999994</v>
      </c>
      <c r="Y15" s="170">
        <f t="shared" si="7"/>
        <v>495.23050000000001</v>
      </c>
      <c r="Z15" s="1"/>
    </row>
    <row r="16" spans="1:26" s="50" customFormat="1" ht="12.75" x14ac:dyDescent="0.2">
      <c r="A16" s="88">
        <v>13</v>
      </c>
      <c r="B16" s="89">
        <v>81</v>
      </c>
      <c r="C16" s="109" t="s">
        <v>507</v>
      </c>
      <c r="D16" s="109" t="s">
        <v>508</v>
      </c>
      <c r="E16" s="89" t="s">
        <v>509</v>
      </c>
      <c r="F16" s="109" t="s">
        <v>509</v>
      </c>
      <c r="G16" s="90" t="s">
        <v>14</v>
      </c>
      <c r="H16" s="90" t="s">
        <v>15</v>
      </c>
      <c r="I16" s="109" t="s">
        <v>23</v>
      </c>
      <c r="J16" s="165">
        <v>9</v>
      </c>
      <c r="K16" s="166">
        <f t="shared" si="0"/>
        <v>74.281999999999996</v>
      </c>
      <c r="L16" s="167">
        <v>15</v>
      </c>
      <c r="M16" s="166">
        <f t="shared" si="1"/>
        <v>55.5</v>
      </c>
      <c r="N16" s="167">
        <v>18</v>
      </c>
      <c r="O16" s="166">
        <f t="shared" si="2"/>
        <v>68</v>
      </c>
      <c r="P16" s="168" t="s">
        <v>794</v>
      </c>
      <c r="Q16" s="166">
        <f t="shared" si="3"/>
        <v>88.871999999999986</v>
      </c>
      <c r="R16" s="168" t="s">
        <v>715</v>
      </c>
      <c r="S16" s="166">
        <f t="shared" si="4"/>
        <v>62.35</v>
      </c>
      <c r="T16" s="168" t="s">
        <v>767</v>
      </c>
      <c r="U16" s="166">
        <f t="shared" si="5"/>
        <v>81.83</v>
      </c>
      <c r="V16" s="168" t="s">
        <v>899</v>
      </c>
      <c r="W16" s="167">
        <v>571</v>
      </c>
      <c r="X16" s="169">
        <f t="shared" si="6"/>
        <v>58.289999999999992</v>
      </c>
      <c r="Y16" s="170">
        <f t="shared" si="7"/>
        <v>489.12400000000002</v>
      </c>
      <c r="Z16" s="1"/>
    </row>
    <row r="17" spans="1:26" s="50" customFormat="1" ht="12.75" x14ac:dyDescent="0.2">
      <c r="A17" s="91">
        <v>14</v>
      </c>
      <c r="B17" s="89">
        <v>75</v>
      </c>
      <c r="C17" s="109" t="s">
        <v>414</v>
      </c>
      <c r="D17" s="109" t="s">
        <v>415</v>
      </c>
      <c r="E17" s="89" t="s">
        <v>416</v>
      </c>
      <c r="F17" s="109" t="s">
        <v>416</v>
      </c>
      <c r="G17" s="90" t="s">
        <v>14</v>
      </c>
      <c r="H17" s="90" t="s">
        <v>15</v>
      </c>
      <c r="I17" s="109" t="s">
        <v>23</v>
      </c>
      <c r="J17" s="174">
        <v>9.1</v>
      </c>
      <c r="K17" s="166">
        <f t="shared" si="0"/>
        <v>71.424999999999997</v>
      </c>
      <c r="L17" s="172">
        <v>20</v>
      </c>
      <c r="M17" s="166">
        <f t="shared" si="1"/>
        <v>74</v>
      </c>
      <c r="N17" s="172">
        <v>20</v>
      </c>
      <c r="O17" s="166">
        <f t="shared" si="2"/>
        <v>76</v>
      </c>
      <c r="P17" s="173" t="s">
        <v>787</v>
      </c>
      <c r="Q17" s="166">
        <f t="shared" si="3"/>
        <v>77.762999999999991</v>
      </c>
      <c r="R17" s="173" t="s">
        <v>717</v>
      </c>
      <c r="S17" s="166">
        <f t="shared" si="4"/>
        <v>65.25</v>
      </c>
      <c r="T17" s="173" t="s">
        <v>752</v>
      </c>
      <c r="U17" s="166">
        <f t="shared" si="5"/>
        <v>60.12</v>
      </c>
      <c r="V17" s="173" t="s">
        <v>897</v>
      </c>
      <c r="W17" s="172">
        <v>564</v>
      </c>
      <c r="X17" s="169">
        <f t="shared" si="6"/>
        <v>61.80749999999999</v>
      </c>
      <c r="Y17" s="170">
        <f t="shared" si="7"/>
        <v>486.3655</v>
      </c>
      <c r="Z17" s="1"/>
    </row>
    <row r="18" spans="1:26" s="50" customFormat="1" ht="12.75" x14ac:dyDescent="0.2">
      <c r="A18" s="88">
        <v>15</v>
      </c>
      <c r="B18" s="89">
        <v>33</v>
      </c>
      <c r="C18" s="109" t="s">
        <v>113</v>
      </c>
      <c r="D18" s="109" t="s">
        <v>114</v>
      </c>
      <c r="E18" s="89" t="s">
        <v>115</v>
      </c>
      <c r="F18" s="109" t="s">
        <v>115</v>
      </c>
      <c r="G18" s="90" t="s">
        <v>14</v>
      </c>
      <c r="H18" s="90" t="s">
        <v>15</v>
      </c>
      <c r="I18" s="109" t="s">
        <v>116</v>
      </c>
      <c r="J18" s="165">
        <v>9.1999999999999993</v>
      </c>
      <c r="K18" s="166">
        <f t="shared" si="0"/>
        <v>68.568000000000012</v>
      </c>
      <c r="L18" s="167">
        <v>15</v>
      </c>
      <c r="M18" s="166">
        <f t="shared" si="1"/>
        <v>55.5</v>
      </c>
      <c r="N18" s="167">
        <v>15</v>
      </c>
      <c r="O18" s="166">
        <f t="shared" si="2"/>
        <v>56</v>
      </c>
      <c r="P18" s="168" t="s">
        <v>786</v>
      </c>
      <c r="Q18" s="166">
        <f t="shared" si="3"/>
        <v>70.356999999999985</v>
      </c>
      <c r="R18" s="168" t="s">
        <v>745</v>
      </c>
      <c r="S18" s="166">
        <f t="shared" si="4"/>
        <v>81.2</v>
      </c>
      <c r="T18" s="168" t="s">
        <v>757</v>
      </c>
      <c r="U18" s="166">
        <f t="shared" si="5"/>
        <v>71.81</v>
      </c>
      <c r="V18" s="168" t="s">
        <v>990</v>
      </c>
      <c r="W18" s="167">
        <v>528</v>
      </c>
      <c r="X18" s="169">
        <f t="shared" si="6"/>
        <v>79.897499999999994</v>
      </c>
      <c r="Y18" s="170">
        <f t="shared" si="7"/>
        <v>483.33249999999998</v>
      </c>
      <c r="Z18" s="49"/>
    </row>
    <row r="19" spans="1:26" s="50" customFormat="1" ht="12.75" x14ac:dyDescent="0.2">
      <c r="A19" s="91">
        <v>16</v>
      </c>
      <c r="B19" s="89">
        <v>97</v>
      </c>
      <c r="C19" s="109" t="s">
        <v>123</v>
      </c>
      <c r="D19" s="109" t="s">
        <v>124</v>
      </c>
      <c r="E19" s="89" t="s">
        <v>125</v>
      </c>
      <c r="F19" s="109" t="s">
        <v>125</v>
      </c>
      <c r="G19" s="90" t="s">
        <v>14</v>
      </c>
      <c r="H19" s="90" t="s">
        <v>15</v>
      </c>
      <c r="I19" s="109" t="s">
        <v>22</v>
      </c>
      <c r="J19" s="165">
        <v>9.1</v>
      </c>
      <c r="K19" s="166">
        <f t="shared" si="0"/>
        <v>71.424999999999997</v>
      </c>
      <c r="L19" s="167">
        <v>25</v>
      </c>
      <c r="M19" s="166">
        <f t="shared" si="1"/>
        <v>92.5</v>
      </c>
      <c r="N19" s="167">
        <v>14</v>
      </c>
      <c r="O19" s="166">
        <f t="shared" si="2"/>
        <v>52</v>
      </c>
      <c r="P19" s="168" t="s">
        <v>792</v>
      </c>
      <c r="Q19" s="166">
        <f t="shared" si="3"/>
        <v>85.168999999999969</v>
      </c>
      <c r="R19" s="168" t="s">
        <v>738</v>
      </c>
      <c r="S19" s="166">
        <f t="shared" si="4"/>
        <v>39.15</v>
      </c>
      <c r="T19" s="168" t="s">
        <v>751</v>
      </c>
      <c r="U19" s="166">
        <f t="shared" si="5"/>
        <v>75.149999999999991</v>
      </c>
      <c r="V19" s="168" t="s">
        <v>941</v>
      </c>
      <c r="W19" s="167">
        <v>576</v>
      </c>
      <c r="X19" s="169">
        <f t="shared" si="6"/>
        <v>55.777499999999996</v>
      </c>
      <c r="Y19" s="170">
        <f t="shared" si="7"/>
        <v>471.17149999999992</v>
      </c>
      <c r="Z19" s="1"/>
    </row>
    <row r="20" spans="1:26" s="50" customFormat="1" ht="12.75" x14ac:dyDescent="0.2">
      <c r="A20" s="88">
        <v>17</v>
      </c>
      <c r="B20" s="89" t="s">
        <v>697</v>
      </c>
      <c r="C20" s="109" t="s">
        <v>513</v>
      </c>
      <c r="D20" s="109" t="s">
        <v>514</v>
      </c>
      <c r="E20" s="89" t="s">
        <v>515</v>
      </c>
      <c r="F20" s="109" t="s">
        <v>515</v>
      </c>
      <c r="G20" s="90" t="s">
        <v>14</v>
      </c>
      <c r="H20" s="90" t="s">
        <v>15</v>
      </c>
      <c r="I20" s="109" t="s">
        <v>362</v>
      </c>
      <c r="J20" s="165">
        <v>9.9</v>
      </c>
      <c r="K20" s="166">
        <f t="shared" si="0"/>
        <v>48.568999999999981</v>
      </c>
      <c r="L20" s="167">
        <v>16</v>
      </c>
      <c r="M20" s="166">
        <f t="shared" si="1"/>
        <v>59.2</v>
      </c>
      <c r="N20" s="167">
        <v>15</v>
      </c>
      <c r="O20" s="166">
        <f t="shared" si="2"/>
        <v>56</v>
      </c>
      <c r="P20" s="168" t="s">
        <v>790</v>
      </c>
      <c r="Q20" s="166">
        <f t="shared" si="3"/>
        <v>92.574999999999974</v>
      </c>
      <c r="R20" s="168" t="s">
        <v>713</v>
      </c>
      <c r="S20" s="166">
        <f t="shared" si="4"/>
        <v>69.599999999999994</v>
      </c>
      <c r="T20" s="168" t="s">
        <v>754</v>
      </c>
      <c r="U20" s="166">
        <f t="shared" si="5"/>
        <v>63.459999999999994</v>
      </c>
      <c r="V20" s="168" t="s">
        <v>938</v>
      </c>
      <c r="W20" s="167">
        <v>529</v>
      </c>
      <c r="X20" s="169">
        <f t="shared" si="6"/>
        <v>79.394999999999996</v>
      </c>
      <c r="Y20" s="170">
        <f t="shared" si="7"/>
        <v>468.79899999999992</v>
      </c>
      <c r="Z20" s="1"/>
    </row>
    <row r="21" spans="1:26" s="50" customFormat="1" ht="12.75" x14ac:dyDescent="0.2">
      <c r="A21" s="91">
        <v>18</v>
      </c>
      <c r="B21" s="89">
        <v>30</v>
      </c>
      <c r="C21" s="109" t="s">
        <v>98</v>
      </c>
      <c r="D21" s="109" t="s">
        <v>99</v>
      </c>
      <c r="E21" s="89" t="s">
        <v>100</v>
      </c>
      <c r="F21" s="109" t="s">
        <v>100</v>
      </c>
      <c r="G21" s="90" t="s">
        <v>14</v>
      </c>
      <c r="H21" s="90" t="s">
        <v>15</v>
      </c>
      <c r="I21" s="109" t="s">
        <v>72</v>
      </c>
      <c r="J21" s="165">
        <v>8.5</v>
      </c>
      <c r="K21" s="166">
        <f t="shared" si="0"/>
        <v>88.566999999999993</v>
      </c>
      <c r="L21" s="167">
        <v>8</v>
      </c>
      <c r="M21" s="166">
        <f t="shared" si="1"/>
        <v>29.6</v>
      </c>
      <c r="N21" s="167">
        <v>20</v>
      </c>
      <c r="O21" s="166">
        <f t="shared" si="2"/>
        <v>76</v>
      </c>
      <c r="P21" s="168" t="s">
        <v>784</v>
      </c>
      <c r="Q21" s="166">
        <f t="shared" si="3"/>
        <v>81.46599999999998</v>
      </c>
      <c r="R21" s="168" t="s">
        <v>735</v>
      </c>
      <c r="S21" s="166">
        <f t="shared" si="4"/>
        <v>72.5</v>
      </c>
      <c r="T21" s="168" t="s">
        <v>756</v>
      </c>
      <c r="U21" s="166">
        <f t="shared" si="5"/>
        <v>61.79</v>
      </c>
      <c r="V21" s="168" t="s">
        <v>951</v>
      </c>
      <c r="W21" s="167">
        <v>578</v>
      </c>
      <c r="X21" s="169">
        <f t="shared" si="6"/>
        <v>54.772499999999994</v>
      </c>
      <c r="Y21" s="170">
        <f t="shared" si="7"/>
        <v>464.69549999999998</v>
      </c>
      <c r="Z21" s="49"/>
    </row>
    <row r="22" spans="1:26" s="50" customFormat="1" ht="12.75" x14ac:dyDescent="0.2">
      <c r="A22" s="88">
        <v>19</v>
      </c>
      <c r="B22" s="89">
        <v>44</v>
      </c>
      <c r="C22" s="109" t="s">
        <v>539</v>
      </c>
      <c r="D22" s="109" t="s">
        <v>126</v>
      </c>
      <c r="E22" s="89" t="s">
        <v>540</v>
      </c>
      <c r="F22" s="109" t="s">
        <v>540</v>
      </c>
      <c r="G22" s="90" t="s">
        <v>14</v>
      </c>
      <c r="H22" s="90" t="s">
        <v>15</v>
      </c>
      <c r="I22" s="109" t="s">
        <v>16</v>
      </c>
      <c r="J22" s="165">
        <v>8.8000000000000007</v>
      </c>
      <c r="K22" s="166">
        <f t="shared" si="0"/>
        <v>79.995999999999967</v>
      </c>
      <c r="L22" s="167">
        <v>15</v>
      </c>
      <c r="M22" s="166">
        <f t="shared" si="1"/>
        <v>55.5</v>
      </c>
      <c r="N22" s="167">
        <v>18</v>
      </c>
      <c r="O22" s="166">
        <f t="shared" si="2"/>
        <v>68</v>
      </c>
      <c r="P22" s="168" t="s">
        <v>794</v>
      </c>
      <c r="Q22" s="166">
        <f t="shared" si="3"/>
        <v>88.871999999999986</v>
      </c>
      <c r="R22" s="168" t="s">
        <v>706</v>
      </c>
      <c r="S22" s="166">
        <f t="shared" si="4"/>
        <v>68.149999999999991</v>
      </c>
      <c r="T22" s="168" t="s">
        <v>756</v>
      </c>
      <c r="U22" s="166">
        <f t="shared" si="5"/>
        <v>61.79</v>
      </c>
      <c r="V22" s="168" t="s">
        <v>916</v>
      </c>
      <c r="W22" s="167">
        <v>604</v>
      </c>
      <c r="X22" s="169">
        <f t="shared" si="6"/>
        <v>41.707499999999996</v>
      </c>
      <c r="Y22" s="170">
        <f t="shared" si="7"/>
        <v>464.01549999999992</v>
      </c>
      <c r="Z22" s="49"/>
    </row>
    <row r="23" spans="1:26" s="50" customFormat="1" ht="18" customHeight="1" x14ac:dyDescent="0.2">
      <c r="A23" s="91">
        <v>20</v>
      </c>
      <c r="B23" s="89">
        <v>68</v>
      </c>
      <c r="C23" s="110" t="s">
        <v>681</v>
      </c>
      <c r="D23" s="144">
        <v>39589</v>
      </c>
      <c r="E23" s="98"/>
      <c r="F23" s="143" t="s">
        <v>691</v>
      </c>
      <c r="G23" s="90" t="s">
        <v>14</v>
      </c>
      <c r="H23" s="90" t="s">
        <v>15</v>
      </c>
      <c r="I23" s="109" t="s">
        <v>376</v>
      </c>
      <c r="J23" s="165">
        <v>8.8000000000000007</v>
      </c>
      <c r="K23" s="166">
        <f t="shared" si="0"/>
        <v>79.995999999999967</v>
      </c>
      <c r="L23" s="175">
        <v>11</v>
      </c>
      <c r="M23" s="166">
        <f t="shared" si="1"/>
        <v>40.700000000000003</v>
      </c>
      <c r="N23" s="175">
        <v>18</v>
      </c>
      <c r="O23" s="166">
        <f t="shared" si="2"/>
        <v>68</v>
      </c>
      <c r="P23" s="176" t="s">
        <v>784</v>
      </c>
      <c r="Q23" s="166">
        <f t="shared" si="3"/>
        <v>81.46599999999998</v>
      </c>
      <c r="R23" s="176" t="s">
        <v>740</v>
      </c>
      <c r="S23" s="166">
        <f t="shared" si="4"/>
        <v>98.6</v>
      </c>
      <c r="T23" s="176" t="s">
        <v>772</v>
      </c>
      <c r="U23" s="166">
        <f t="shared" si="5"/>
        <v>55.11</v>
      </c>
      <c r="V23" s="176" t="s">
        <v>927</v>
      </c>
      <c r="W23" s="175">
        <v>610</v>
      </c>
      <c r="X23" s="169">
        <f t="shared" si="6"/>
        <v>38.692499999999995</v>
      </c>
      <c r="Y23" s="170">
        <f t="shared" si="7"/>
        <v>462.56449999999995</v>
      </c>
      <c r="Z23" s="1"/>
    </row>
    <row r="24" spans="1:26" s="50" customFormat="1" ht="15.75" customHeight="1" x14ac:dyDescent="0.2">
      <c r="A24" s="88">
        <v>21</v>
      </c>
      <c r="B24" s="89">
        <v>26</v>
      </c>
      <c r="C24" s="110" t="s">
        <v>695</v>
      </c>
      <c r="D24" s="144">
        <v>40066</v>
      </c>
      <c r="E24" s="98"/>
      <c r="F24" s="143" t="s">
        <v>696</v>
      </c>
      <c r="G24" s="90" t="s">
        <v>14</v>
      </c>
      <c r="H24" s="90" t="s">
        <v>15</v>
      </c>
      <c r="I24" s="109" t="s">
        <v>136</v>
      </c>
      <c r="J24" s="165">
        <v>9.5</v>
      </c>
      <c r="K24" s="166">
        <f t="shared" si="0"/>
        <v>59.996999999999993</v>
      </c>
      <c r="L24" s="175">
        <v>20</v>
      </c>
      <c r="M24" s="166">
        <f t="shared" si="1"/>
        <v>74</v>
      </c>
      <c r="N24" s="175">
        <v>25</v>
      </c>
      <c r="O24" s="166">
        <f t="shared" si="2"/>
        <v>96</v>
      </c>
      <c r="P24" s="176" t="s">
        <v>784</v>
      </c>
      <c r="Q24" s="166">
        <f t="shared" si="3"/>
        <v>81.46599999999998</v>
      </c>
      <c r="R24" s="176" t="s">
        <v>716</v>
      </c>
      <c r="S24" s="166">
        <f t="shared" si="4"/>
        <v>55.1</v>
      </c>
      <c r="T24" s="176" t="s">
        <v>759</v>
      </c>
      <c r="U24" s="166">
        <f t="shared" si="5"/>
        <v>41.75</v>
      </c>
      <c r="V24" s="176" t="s">
        <v>982</v>
      </c>
      <c r="W24" s="175">
        <v>590</v>
      </c>
      <c r="X24" s="169">
        <f t="shared" si="6"/>
        <v>48.742499999999993</v>
      </c>
      <c r="Y24" s="170">
        <f t="shared" si="7"/>
        <v>457.05549999999999</v>
      </c>
      <c r="Z24" s="49"/>
    </row>
    <row r="25" spans="1:26" s="50" customFormat="1" ht="12.75" x14ac:dyDescent="0.2">
      <c r="A25" s="91">
        <v>22</v>
      </c>
      <c r="B25" s="89">
        <v>61</v>
      </c>
      <c r="C25" s="109" t="s">
        <v>117</v>
      </c>
      <c r="D25" s="109" t="s">
        <v>118</v>
      </c>
      <c r="E25" s="89" t="s">
        <v>119</v>
      </c>
      <c r="F25" s="109" t="s">
        <v>119</v>
      </c>
      <c r="G25" s="90" t="s">
        <v>14</v>
      </c>
      <c r="H25" s="90" t="s">
        <v>15</v>
      </c>
      <c r="I25" s="109" t="s">
        <v>374</v>
      </c>
      <c r="J25" s="165">
        <v>9.1999999999999993</v>
      </c>
      <c r="K25" s="166">
        <f t="shared" si="0"/>
        <v>68.568000000000012</v>
      </c>
      <c r="L25" s="167">
        <v>16</v>
      </c>
      <c r="M25" s="166">
        <f t="shared" si="1"/>
        <v>59.2</v>
      </c>
      <c r="N25" s="167">
        <v>16</v>
      </c>
      <c r="O25" s="166">
        <f t="shared" si="2"/>
        <v>60</v>
      </c>
      <c r="P25" s="168" t="s">
        <v>787</v>
      </c>
      <c r="Q25" s="166">
        <f t="shared" si="3"/>
        <v>77.762999999999991</v>
      </c>
      <c r="R25" s="168" t="s">
        <v>739</v>
      </c>
      <c r="S25" s="166">
        <f t="shared" si="4"/>
        <v>52.199999999999996</v>
      </c>
      <c r="T25" s="168" t="s">
        <v>757</v>
      </c>
      <c r="U25" s="166">
        <f t="shared" si="5"/>
        <v>71.81</v>
      </c>
      <c r="V25" s="168" t="s">
        <v>904</v>
      </c>
      <c r="W25" s="167">
        <v>564</v>
      </c>
      <c r="X25" s="169">
        <f t="shared" si="6"/>
        <v>61.80749999999999</v>
      </c>
      <c r="Y25" s="170">
        <f t="shared" si="7"/>
        <v>451.3485</v>
      </c>
      <c r="Z25" s="1"/>
    </row>
    <row r="26" spans="1:26" s="50" customFormat="1" ht="12.75" x14ac:dyDescent="0.2">
      <c r="A26" s="88">
        <v>22</v>
      </c>
      <c r="B26" s="89">
        <v>64</v>
      </c>
      <c r="C26" s="109" t="s">
        <v>400</v>
      </c>
      <c r="D26" s="109" t="s">
        <v>401</v>
      </c>
      <c r="E26" s="89"/>
      <c r="F26" s="109" t="s">
        <v>692</v>
      </c>
      <c r="G26" s="90" t="s">
        <v>14</v>
      </c>
      <c r="H26" s="90" t="s">
        <v>15</v>
      </c>
      <c r="I26" s="109" t="s">
        <v>51</v>
      </c>
      <c r="J26" s="171">
        <v>9.6</v>
      </c>
      <c r="K26" s="166">
        <f t="shared" si="0"/>
        <v>57.14</v>
      </c>
      <c r="L26" s="172">
        <v>22</v>
      </c>
      <c r="M26" s="166">
        <f t="shared" si="1"/>
        <v>81.400000000000006</v>
      </c>
      <c r="N26" s="172">
        <v>25</v>
      </c>
      <c r="O26" s="166">
        <f t="shared" si="2"/>
        <v>96</v>
      </c>
      <c r="P26" s="173" t="s">
        <v>799</v>
      </c>
      <c r="Q26" s="166">
        <f t="shared" si="3"/>
        <v>7.4059999999999739</v>
      </c>
      <c r="R26" s="173" t="s">
        <v>711</v>
      </c>
      <c r="S26" s="166">
        <f t="shared" si="4"/>
        <v>63.8</v>
      </c>
      <c r="T26" s="173" t="s">
        <v>752</v>
      </c>
      <c r="U26" s="166">
        <f t="shared" si="5"/>
        <v>60.12</v>
      </c>
      <c r="V26" s="173" t="s">
        <v>991</v>
      </c>
      <c r="W26" s="172">
        <v>518</v>
      </c>
      <c r="X26" s="169">
        <f t="shared" si="6"/>
        <v>84.922499999999985</v>
      </c>
      <c r="Y26" s="170">
        <f t="shared" si="7"/>
        <v>450.7885</v>
      </c>
      <c r="Z26" s="1"/>
    </row>
    <row r="27" spans="1:26" s="50" customFormat="1" ht="12.75" x14ac:dyDescent="0.2">
      <c r="A27" s="91">
        <v>24</v>
      </c>
      <c r="B27" s="89">
        <v>6</v>
      </c>
      <c r="C27" s="109" t="s">
        <v>624</v>
      </c>
      <c r="D27" s="109" t="s">
        <v>64</v>
      </c>
      <c r="E27" s="89" t="s">
        <v>625</v>
      </c>
      <c r="F27" s="109" t="s">
        <v>625</v>
      </c>
      <c r="G27" s="90" t="s">
        <v>14</v>
      </c>
      <c r="H27" s="90" t="s">
        <v>15</v>
      </c>
      <c r="I27" s="109" t="s">
        <v>20</v>
      </c>
      <c r="J27" s="165">
        <v>9.3000000000000007</v>
      </c>
      <c r="K27" s="166">
        <f t="shared" si="0"/>
        <v>65.71099999999997</v>
      </c>
      <c r="L27" s="167">
        <v>15</v>
      </c>
      <c r="M27" s="166">
        <f t="shared" si="1"/>
        <v>55.5</v>
      </c>
      <c r="N27" s="167">
        <v>18</v>
      </c>
      <c r="O27" s="166">
        <f t="shared" si="2"/>
        <v>68</v>
      </c>
      <c r="P27" s="168" t="s">
        <v>784</v>
      </c>
      <c r="Q27" s="166">
        <f t="shared" si="3"/>
        <v>81.46599999999998</v>
      </c>
      <c r="R27" s="168" t="s">
        <v>707</v>
      </c>
      <c r="S27" s="166">
        <f t="shared" si="4"/>
        <v>50.75</v>
      </c>
      <c r="T27" s="168" t="s">
        <v>765</v>
      </c>
      <c r="U27" s="166">
        <f t="shared" si="5"/>
        <v>58.449999999999996</v>
      </c>
      <c r="V27" s="168" t="s">
        <v>943</v>
      </c>
      <c r="W27" s="167">
        <v>551</v>
      </c>
      <c r="X27" s="169">
        <f t="shared" si="6"/>
        <v>68.339999999999989</v>
      </c>
      <c r="Y27" s="170">
        <f t="shared" si="7"/>
        <v>448.21699999999987</v>
      </c>
      <c r="Z27" s="49"/>
    </row>
    <row r="28" spans="1:26" s="50" customFormat="1" ht="12.75" x14ac:dyDescent="0.2">
      <c r="A28" s="88">
        <v>25</v>
      </c>
      <c r="B28" s="89">
        <v>96</v>
      </c>
      <c r="C28" s="109" t="s">
        <v>510</v>
      </c>
      <c r="D28" s="109" t="s">
        <v>511</v>
      </c>
      <c r="E28" s="89" t="s">
        <v>512</v>
      </c>
      <c r="F28" s="109" t="s">
        <v>512</v>
      </c>
      <c r="G28" s="90" t="s">
        <v>14</v>
      </c>
      <c r="H28" s="90" t="s">
        <v>15</v>
      </c>
      <c r="I28" s="109" t="s">
        <v>149</v>
      </c>
      <c r="J28" s="165">
        <v>9</v>
      </c>
      <c r="K28" s="166">
        <f t="shared" si="0"/>
        <v>74.281999999999996</v>
      </c>
      <c r="L28" s="167">
        <v>13</v>
      </c>
      <c r="M28" s="166">
        <f t="shared" si="1"/>
        <v>48.1</v>
      </c>
      <c r="N28" s="167">
        <v>13</v>
      </c>
      <c r="O28" s="166">
        <f t="shared" si="2"/>
        <v>48</v>
      </c>
      <c r="P28" s="168" t="s">
        <v>794</v>
      </c>
      <c r="Q28" s="166">
        <f t="shared" si="3"/>
        <v>88.871999999999986</v>
      </c>
      <c r="R28" s="168" t="s">
        <v>716</v>
      </c>
      <c r="S28" s="166">
        <f t="shared" si="4"/>
        <v>55.1</v>
      </c>
      <c r="T28" s="168" t="s">
        <v>752</v>
      </c>
      <c r="U28" s="166">
        <f t="shared" si="5"/>
        <v>60.12</v>
      </c>
      <c r="V28" s="168" t="s">
        <v>944</v>
      </c>
      <c r="W28" s="167">
        <v>542</v>
      </c>
      <c r="X28" s="169">
        <f t="shared" si="6"/>
        <v>72.862499999999997</v>
      </c>
      <c r="Y28" s="170">
        <f t="shared" si="7"/>
        <v>447.33650000000006</v>
      </c>
      <c r="Z28" s="1"/>
    </row>
    <row r="29" spans="1:26" s="50" customFormat="1" ht="12.75" x14ac:dyDescent="0.2">
      <c r="A29" s="91">
        <v>25</v>
      </c>
      <c r="B29" s="89">
        <v>42</v>
      </c>
      <c r="C29" s="109" t="s">
        <v>443</v>
      </c>
      <c r="D29" s="109" t="s">
        <v>444</v>
      </c>
      <c r="E29" s="89" t="s">
        <v>445</v>
      </c>
      <c r="F29" s="109" t="s">
        <v>445</v>
      </c>
      <c r="G29" s="90" t="s">
        <v>14</v>
      </c>
      <c r="H29" s="90" t="s">
        <v>15</v>
      </c>
      <c r="I29" s="109" t="s">
        <v>135</v>
      </c>
      <c r="J29" s="171">
        <v>8.3000000000000007</v>
      </c>
      <c r="K29" s="166">
        <f t="shared" si="0"/>
        <v>94.280999999999977</v>
      </c>
      <c r="L29" s="172">
        <v>17</v>
      </c>
      <c r="M29" s="166">
        <f t="shared" si="1"/>
        <v>62.900000000000006</v>
      </c>
      <c r="N29" s="172">
        <v>8</v>
      </c>
      <c r="O29" s="166">
        <f t="shared" si="2"/>
        <v>28</v>
      </c>
      <c r="P29" s="173" t="s">
        <v>790</v>
      </c>
      <c r="Q29" s="166">
        <f t="shared" si="3"/>
        <v>92.574999999999974</v>
      </c>
      <c r="R29" s="173" t="s">
        <v>717</v>
      </c>
      <c r="S29" s="166">
        <f t="shared" si="4"/>
        <v>65.25</v>
      </c>
      <c r="T29" s="173" t="s">
        <v>763</v>
      </c>
      <c r="U29" s="166">
        <f t="shared" si="5"/>
        <v>56.78</v>
      </c>
      <c r="V29" s="173" t="s">
        <v>912</v>
      </c>
      <c r="W29" s="172">
        <v>593</v>
      </c>
      <c r="X29" s="169">
        <f t="shared" si="6"/>
        <v>47.234999999999992</v>
      </c>
      <c r="Y29" s="170">
        <f t="shared" si="7"/>
        <v>447.02099999999996</v>
      </c>
      <c r="Z29" s="49"/>
    </row>
    <row r="30" spans="1:26" s="50" customFormat="1" ht="12.75" x14ac:dyDescent="0.2">
      <c r="A30" s="88">
        <v>27</v>
      </c>
      <c r="B30" s="89">
        <v>57</v>
      </c>
      <c r="C30" s="109" t="s">
        <v>95</v>
      </c>
      <c r="D30" s="109" t="s">
        <v>96</v>
      </c>
      <c r="E30" s="89" t="s">
        <v>97</v>
      </c>
      <c r="F30" s="109" t="s">
        <v>97</v>
      </c>
      <c r="G30" s="90" t="s">
        <v>14</v>
      </c>
      <c r="H30" s="90" t="s">
        <v>15</v>
      </c>
      <c r="I30" s="109" t="s">
        <v>72</v>
      </c>
      <c r="J30" s="174">
        <v>8.6</v>
      </c>
      <c r="K30" s="166">
        <f t="shared" si="0"/>
        <v>85.710000000000008</v>
      </c>
      <c r="L30" s="172">
        <v>10</v>
      </c>
      <c r="M30" s="166">
        <f t="shared" si="1"/>
        <v>37</v>
      </c>
      <c r="N30" s="172">
        <v>18</v>
      </c>
      <c r="O30" s="166">
        <f t="shared" si="2"/>
        <v>68</v>
      </c>
      <c r="P30" s="173" t="s">
        <v>794</v>
      </c>
      <c r="Q30" s="166">
        <f t="shared" si="3"/>
        <v>88.871999999999986</v>
      </c>
      <c r="R30" s="173" t="s">
        <v>717</v>
      </c>
      <c r="S30" s="166">
        <f t="shared" si="4"/>
        <v>65.25</v>
      </c>
      <c r="T30" s="173" t="s">
        <v>763</v>
      </c>
      <c r="U30" s="166">
        <f t="shared" si="5"/>
        <v>56.78</v>
      </c>
      <c r="V30" s="173" t="s">
        <v>965</v>
      </c>
      <c r="W30" s="172">
        <v>598</v>
      </c>
      <c r="X30" s="169">
        <f t="shared" si="6"/>
        <v>44.722499999999997</v>
      </c>
      <c r="Y30" s="170">
        <f t="shared" si="7"/>
        <v>446.33449999999993</v>
      </c>
      <c r="Z30" s="1"/>
    </row>
    <row r="31" spans="1:26" s="50" customFormat="1" ht="12.75" x14ac:dyDescent="0.2">
      <c r="A31" s="91">
        <v>28</v>
      </c>
      <c r="B31" s="89">
        <v>59</v>
      </c>
      <c r="C31" s="109" t="s">
        <v>635</v>
      </c>
      <c r="D31" s="109" t="s">
        <v>406</v>
      </c>
      <c r="E31" s="89" t="s">
        <v>636</v>
      </c>
      <c r="F31" s="109" t="s">
        <v>658</v>
      </c>
      <c r="G31" s="90" t="s">
        <v>14</v>
      </c>
      <c r="H31" s="90" t="s">
        <v>15</v>
      </c>
      <c r="I31" s="109" t="s">
        <v>16</v>
      </c>
      <c r="J31" s="165">
        <v>9</v>
      </c>
      <c r="K31" s="166">
        <f t="shared" si="0"/>
        <v>74.281999999999996</v>
      </c>
      <c r="L31" s="167">
        <v>12</v>
      </c>
      <c r="M31" s="166">
        <f t="shared" si="1"/>
        <v>44.400000000000006</v>
      </c>
      <c r="N31" s="167">
        <v>17</v>
      </c>
      <c r="O31" s="166">
        <f t="shared" si="2"/>
        <v>64</v>
      </c>
      <c r="P31" s="168" t="s">
        <v>784</v>
      </c>
      <c r="Q31" s="166">
        <f t="shared" si="3"/>
        <v>81.46599999999998</v>
      </c>
      <c r="R31" s="168" t="s">
        <v>716</v>
      </c>
      <c r="S31" s="166">
        <f t="shared" si="4"/>
        <v>55.1</v>
      </c>
      <c r="T31" s="168" t="s">
        <v>761</v>
      </c>
      <c r="U31" s="166">
        <f t="shared" si="5"/>
        <v>73.47999999999999</v>
      </c>
      <c r="V31" s="168" t="s">
        <v>983</v>
      </c>
      <c r="W31" s="167">
        <v>591</v>
      </c>
      <c r="X31" s="169">
        <f t="shared" si="6"/>
        <v>48.239999999999995</v>
      </c>
      <c r="Y31" s="170">
        <f t="shared" si="7"/>
        <v>440.96800000000007</v>
      </c>
      <c r="Z31" s="1"/>
    </row>
    <row r="32" spans="1:26" s="50" customFormat="1" ht="12.75" x14ac:dyDescent="0.2">
      <c r="A32" s="88">
        <v>29</v>
      </c>
      <c r="B32" s="89">
        <v>90</v>
      </c>
      <c r="C32" s="109" t="s">
        <v>521</v>
      </c>
      <c r="D32" s="109" t="s">
        <v>522</v>
      </c>
      <c r="E32" s="89" t="s">
        <v>523</v>
      </c>
      <c r="F32" s="109" t="s">
        <v>523</v>
      </c>
      <c r="G32" s="90" t="s">
        <v>14</v>
      </c>
      <c r="H32" s="90" t="s">
        <v>15</v>
      </c>
      <c r="I32" s="109" t="s">
        <v>648</v>
      </c>
      <c r="J32" s="165">
        <v>9.6999999999999993</v>
      </c>
      <c r="K32" s="166">
        <f t="shared" si="0"/>
        <v>54.283000000000008</v>
      </c>
      <c r="L32" s="167">
        <v>13</v>
      </c>
      <c r="M32" s="166">
        <f t="shared" si="1"/>
        <v>48.1</v>
      </c>
      <c r="N32" s="167">
        <v>22</v>
      </c>
      <c r="O32" s="166">
        <f t="shared" si="2"/>
        <v>84</v>
      </c>
      <c r="P32" s="168" t="s">
        <v>787</v>
      </c>
      <c r="Q32" s="166">
        <f t="shared" si="3"/>
        <v>77.762999999999991</v>
      </c>
      <c r="R32" s="168" t="s">
        <v>706</v>
      </c>
      <c r="S32" s="166">
        <f t="shared" si="4"/>
        <v>68.149999999999991</v>
      </c>
      <c r="T32" s="168" t="s">
        <v>754</v>
      </c>
      <c r="U32" s="166">
        <f t="shared" si="5"/>
        <v>63.459999999999994</v>
      </c>
      <c r="V32" s="168" t="s">
        <v>966</v>
      </c>
      <c r="W32" s="167">
        <v>599</v>
      </c>
      <c r="X32" s="169">
        <f t="shared" si="6"/>
        <v>44.22</v>
      </c>
      <c r="Y32" s="170">
        <f t="shared" si="7"/>
        <v>439.976</v>
      </c>
      <c r="Z32" s="1"/>
    </row>
    <row r="33" spans="1:26" s="50" customFormat="1" ht="12.75" x14ac:dyDescent="0.2">
      <c r="A33" s="91">
        <v>30</v>
      </c>
      <c r="B33" s="89">
        <v>5</v>
      </c>
      <c r="C33" s="109" t="s">
        <v>405</v>
      </c>
      <c r="D33" s="109" t="s">
        <v>406</v>
      </c>
      <c r="E33" s="89" t="s">
        <v>407</v>
      </c>
      <c r="F33" s="109" t="s">
        <v>407</v>
      </c>
      <c r="G33" s="90" t="s">
        <v>14</v>
      </c>
      <c r="H33" s="90" t="s">
        <v>15</v>
      </c>
      <c r="I33" s="109" t="s">
        <v>642</v>
      </c>
      <c r="J33" s="165">
        <v>8.8000000000000007</v>
      </c>
      <c r="K33" s="166">
        <f t="shared" si="0"/>
        <v>79.995999999999967</v>
      </c>
      <c r="L33" s="172">
        <v>19</v>
      </c>
      <c r="M33" s="166">
        <f t="shared" si="1"/>
        <v>70.3</v>
      </c>
      <c r="N33" s="172">
        <v>14</v>
      </c>
      <c r="O33" s="166">
        <f t="shared" si="2"/>
        <v>52</v>
      </c>
      <c r="P33" s="173" t="s">
        <v>785</v>
      </c>
      <c r="Q33" s="166">
        <f t="shared" si="3"/>
        <v>66.653999999999968</v>
      </c>
      <c r="R33" s="173" t="s">
        <v>733</v>
      </c>
      <c r="S33" s="166">
        <f t="shared" si="4"/>
        <v>49.3</v>
      </c>
      <c r="T33" s="173" t="s">
        <v>753</v>
      </c>
      <c r="U33" s="166">
        <f t="shared" si="5"/>
        <v>65.13</v>
      </c>
      <c r="V33" s="173" t="s">
        <v>900</v>
      </c>
      <c r="W33" s="172">
        <v>583</v>
      </c>
      <c r="X33" s="169">
        <f t="shared" si="6"/>
        <v>52.259999999999991</v>
      </c>
      <c r="Y33" s="170">
        <f t="shared" si="7"/>
        <v>435.63999999999993</v>
      </c>
      <c r="Z33" s="49"/>
    </row>
    <row r="34" spans="1:26" s="50" customFormat="1" ht="12.75" x14ac:dyDescent="0.2">
      <c r="A34" s="88">
        <v>31</v>
      </c>
      <c r="B34" s="89">
        <v>18</v>
      </c>
      <c r="C34" s="109" t="s">
        <v>420</v>
      </c>
      <c r="D34" s="109" t="s">
        <v>421</v>
      </c>
      <c r="E34" s="89" t="s">
        <v>422</v>
      </c>
      <c r="F34" s="109" t="s">
        <v>422</v>
      </c>
      <c r="G34" s="90" t="s">
        <v>14</v>
      </c>
      <c r="H34" s="90" t="s">
        <v>15</v>
      </c>
      <c r="I34" s="109" t="s">
        <v>134</v>
      </c>
      <c r="J34" s="171">
        <v>9.5</v>
      </c>
      <c r="K34" s="166">
        <f t="shared" si="0"/>
        <v>59.996999999999993</v>
      </c>
      <c r="L34" s="172">
        <v>23</v>
      </c>
      <c r="M34" s="166">
        <f t="shared" si="1"/>
        <v>85.100000000000009</v>
      </c>
      <c r="N34" s="172">
        <v>15</v>
      </c>
      <c r="O34" s="166">
        <f t="shared" si="2"/>
        <v>56</v>
      </c>
      <c r="P34" s="173" t="s">
        <v>787</v>
      </c>
      <c r="Q34" s="166">
        <f t="shared" si="3"/>
        <v>77.762999999999991</v>
      </c>
      <c r="R34" s="168" t="s">
        <v>741</v>
      </c>
      <c r="S34" s="166">
        <f t="shared" si="4"/>
        <v>33.35</v>
      </c>
      <c r="T34" s="173" t="s">
        <v>768</v>
      </c>
      <c r="U34" s="166">
        <f t="shared" si="5"/>
        <v>51.769999999999996</v>
      </c>
      <c r="V34" s="173" t="s">
        <v>923</v>
      </c>
      <c r="W34" s="172">
        <v>551</v>
      </c>
      <c r="X34" s="169">
        <f t="shared" si="6"/>
        <v>68.339999999999989</v>
      </c>
      <c r="Y34" s="170">
        <f t="shared" si="7"/>
        <v>432.32</v>
      </c>
      <c r="Z34" s="49"/>
    </row>
    <row r="35" spans="1:26" s="50" customFormat="1" ht="12.75" x14ac:dyDescent="0.2">
      <c r="A35" s="91">
        <v>32</v>
      </c>
      <c r="B35" s="89">
        <v>25</v>
      </c>
      <c r="C35" s="109" t="s">
        <v>626</v>
      </c>
      <c r="D35" s="109" t="s">
        <v>627</v>
      </c>
      <c r="E35" s="89" t="s">
        <v>628</v>
      </c>
      <c r="F35" s="109" t="s">
        <v>628</v>
      </c>
      <c r="G35" s="90" t="s">
        <v>14</v>
      </c>
      <c r="H35" s="90" t="s">
        <v>15</v>
      </c>
      <c r="I35" s="109" t="s">
        <v>379</v>
      </c>
      <c r="J35" s="165">
        <v>9.8000000000000007</v>
      </c>
      <c r="K35" s="166">
        <f t="shared" si="0"/>
        <v>51.425999999999974</v>
      </c>
      <c r="L35" s="167">
        <v>18</v>
      </c>
      <c r="M35" s="166">
        <f t="shared" si="1"/>
        <v>66.600000000000009</v>
      </c>
      <c r="N35" s="167">
        <v>17</v>
      </c>
      <c r="O35" s="166">
        <f t="shared" si="2"/>
        <v>64</v>
      </c>
      <c r="P35" s="168" t="s">
        <v>790</v>
      </c>
      <c r="Q35" s="166">
        <f t="shared" si="3"/>
        <v>92.574999999999974</v>
      </c>
      <c r="R35" s="168" t="s">
        <v>736</v>
      </c>
      <c r="S35" s="166">
        <f t="shared" si="4"/>
        <v>37.699999999999996</v>
      </c>
      <c r="T35" s="168" t="s">
        <v>758</v>
      </c>
      <c r="U35" s="166">
        <f t="shared" si="5"/>
        <v>66.8</v>
      </c>
      <c r="V35" s="168" t="s">
        <v>967</v>
      </c>
      <c r="W35" s="167">
        <v>585</v>
      </c>
      <c r="X35" s="169">
        <f t="shared" si="6"/>
        <v>51.254999999999995</v>
      </c>
      <c r="Y35" s="170">
        <f t="shared" si="7"/>
        <v>430.35599999999994</v>
      </c>
      <c r="Z35" s="49"/>
    </row>
    <row r="36" spans="1:26" s="50" customFormat="1" ht="12.75" x14ac:dyDescent="0.2">
      <c r="A36" s="88">
        <v>32</v>
      </c>
      <c r="B36" s="89">
        <v>52</v>
      </c>
      <c r="C36" s="109" t="s">
        <v>386</v>
      </c>
      <c r="D36" s="109" t="s">
        <v>387</v>
      </c>
      <c r="E36" s="89" t="s">
        <v>388</v>
      </c>
      <c r="F36" s="109" t="s">
        <v>388</v>
      </c>
      <c r="G36" s="90" t="s">
        <v>14</v>
      </c>
      <c r="H36" s="90" t="s">
        <v>15</v>
      </c>
      <c r="I36" s="109" t="s">
        <v>72</v>
      </c>
      <c r="J36" s="171">
        <v>9.6</v>
      </c>
      <c r="K36" s="166">
        <f t="shared" ref="K36:K67" si="8">(11.6-J36)*28.57</f>
        <v>57.14</v>
      </c>
      <c r="L36" s="172">
        <v>5</v>
      </c>
      <c r="M36" s="166">
        <f t="shared" ref="M36:M65" si="9">(L36-0)*3.7</f>
        <v>18.5</v>
      </c>
      <c r="N36" s="172">
        <v>25</v>
      </c>
      <c r="O36" s="166">
        <f t="shared" ref="O36:O65" si="10">(N36-1)*4</f>
        <v>96</v>
      </c>
      <c r="P36" s="173" t="s">
        <v>790</v>
      </c>
      <c r="Q36" s="166">
        <f t="shared" ref="Q36:Q65" si="11">(9.7-P36)*37.03</f>
        <v>92.574999999999974</v>
      </c>
      <c r="R36" s="173" t="s">
        <v>716</v>
      </c>
      <c r="S36" s="166">
        <f t="shared" ref="S36:S65" si="12">(R36-155)*1.45</f>
        <v>55.1</v>
      </c>
      <c r="T36" s="173" t="s">
        <v>765</v>
      </c>
      <c r="U36" s="166">
        <f t="shared" ref="U36:U65" si="13">(T36-9)*1.67</f>
        <v>58.449999999999996</v>
      </c>
      <c r="V36" s="173" t="s">
        <v>956</v>
      </c>
      <c r="W36" s="172">
        <v>583</v>
      </c>
      <c r="X36" s="169">
        <f t="shared" ref="X36:X65" si="14">(687-W36)*0.5025</f>
        <v>52.259999999999991</v>
      </c>
      <c r="Y36" s="170">
        <f t="shared" ref="Y36:Y67" si="15">SUM(K36,M36,O36,Q36,S36,U36,X36)</f>
        <v>430.02499999999998</v>
      </c>
      <c r="Z36" s="49"/>
    </row>
    <row r="37" spans="1:26" s="50" customFormat="1" ht="12.75" x14ac:dyDescent="0.2">
      <c r="A37" s="91">
        <v>34</v>
      </c>
      <c r="B37" s="89" t="s">
        <v>698</v>
      </c>
      <c r="C37" s="109" t="s">
        <v>616</v>
      </c>
      <c r="D37" s="109" t="s">
        <v>617</v>
      </c>
      <c r="E37" s="89" t="s">
        <v>618</v>
      </c>
      <c r="F37" s="109" t="s">
        <v>618</v>
      </c>
      <c r="G37" s="90" t="s">
        <v>14</v>
      </c>
      <c r="H37" s="90" t="s">
        <v>15</v>
      </c>
      <c r="I37" s="109" t="s">
        <v>362</v>
      </c>
      <c r="J37" s="174">
        <v>9.1</v>
      </c>
      <c r="K37" s="166">
        <f t="shared" si="8"/>
        <v>71.424999999999997</v>
      </c>
      <c r="L37" s="167">
        <v>13</v>
      </c>
      <c r="M37" s="166">
        <f t="shared" si="9"/>
        <v>48.1</v>
      </c>
      <c r="N37" s="167">
        <v>15</v>
      </c>
      <c r="O37" s="166">
        <f t="shared" si="10"/>
        <v>56</v>
      </c>
      <c r="P37" s="168" t="s">
        <v>784</v>
      </c>
      <c r="Q37" s="166">
        <f t="shared" si="11"/>
        <v>81.46599999999998</v>
      </c>
      <c r="R37" s="168" t="s">
        <v>712</v>
      </c>
      <c r="S37" s="166">
        <f t="shared" si="12"/>
        <v>58</v>
      </c>
      <c r="T37" s="168" t="s">
        <v>754</v>
      </c>
      <c r="U37" s="166">
        <f t="shared" si="13"/>
        <v>63.459999999999994</v>
      </c>
      <c r="V37" s="168" t="s">
        <v>928</v>
      </c>
      <c r="W37" s="167">
        <v>591</v>
      </c>
      <c r="X37" s="169">
        <f t="shared" si="14"/>
        <v>48.239999999999995</v>
      </c>
      <c r="Y37" s="170">
        <f t="shared" si="15"/>
        <v>426.69099999999997</v>
      </c>
      <c r="Z37" s="1"/>
    </row>
    <row r="38" spans="1:26" s="50" customFormat="1" ht="16.5" customHeight="1" x14ac:dyDescent="0.2">
      <c r="A38" s="88">
        <v>35</v>
      </c>
      <c r="B38" s="89">
        <v>92</v>
      </c>
      <c r="C38" s="109" t="s">
        <v>652</v>
      </c>
      <c r="D38" s="144">
        <v>39925</v>
      </c>
      <c r="E38" s="98"/>
      <c r="F38" s="143" t="s">
        <v>653</v>
      </c>
      <c r="G38" s="90" t="s">
        <v>14</v>
      </c>
      <c r="H38" s="90" t="s">
        <v>15</v>
      </c>
      <c r="I38" s="109" t="s">
        <v>371</v>
      </c>
      <c r="J38" s="165">
        <v>8.5</v>
      </c>
      <c r="K38" s="166">
        <f t="shared" si="8"/>
        <v>88.566999999999993</v>
      </c>
      <c r="L38" s="175">
        <v>18</v>
      </c>
      <c r="M38" s="166">
        <f t="shared" si="9"/>
        <v>66.600000000000009</v>
      </c>
      <c r="N38" s="175">
        <v>10</v>
      </c>
      <c r="O38" s="166">
        <f t="shared" si="10"/>
        <v>36</v>
      </c>
      <c r="P38" s="176" t="s">
        <v>794</v>
      </c>
      <c r="Q38" s="166">
        <f t="shared" si="11"/>
        <v>88.871999999999986</v>
      </c>
      <c r="R38" s="176" t="s">
        <v>708</v>
      </c>
      <c r="S38" s="166">
        <f t="shared" si="12"/>
        <v>44.949999999999996</v>
      </c>
      <c r="T38" s="176" t="s">
        <v>768</v>
      </c>
      <c r="U38" s="166">
        <f t="shared" si="13"/>
        <v>51.769999999999996</v>
      </c>
      <c r="V38" s="176" t="s">
        <v>968</v>
      </c>
      <c r="W38" s="175">
        <v>591</v>
      </c>
      <c r="X38" s="169">
        <f t="shared" si="14"/>
        <v>48.239999999999995</v>
      </c>
      <c r="Y38" s="170">
        <f t="shared" si="15"/>
        <v>424.99899999999997</v>
      </c>
      <c r="Z38" s="1"/>
    </row>
    <row r="39" spans="1:26" s="50" customFormat="1" ht="12.75" x14ac:dyDescent="0.2">
      <c r="A39" s="91">
        <v>35</v>
      </c>
      <c r="B39" s="89">
        <v>43</v>
      </c>
      <c r="C39" s="109" t="s">
        <v>592</v>
      </c>
      <c r="D39" s="109" t="s">
        <v>593</v>
      </c>
      <c r="E39" s="89" t="s">
        <v>594</v>
      </c>
      <c r="F39" s="109" t="s">
        <v>594</v>
      </c>
      <c r="G39" s="90" t="s">
        <v>14</v>
      </c>
      <c r="H39" s="90" t="s">
        <v>15</v>
      </c>
      <c r="I39" s="109" t="s">
        <v>16</v>
      </c>
      <c r="J39" s="165">
        <v>9.3000000000000007</v>
      </c>
      <c r="K39" s="166">
        <f t="shared" si="8"/>
        <v>65.71099999999997</v>
      </c>
      <c r="L39" s="167">
        <v>20</v>
      </c>
      <c r="M39" s="166">
        <f t="shared" si="9"/>
        <v>74</v>
      </c>
      <c r="N39" s="167">
        <v>12</v>
      </c>
      <c r="O39" s="166">
        <f t="shared" si="10"/>
        <v>44</v>
      </c>
      <c r="P39" s="168" t="s">
        <v>791</v>
      </c>
      <c r="Q39" s="166">
        <f t="shared" si="11"/>
        <v>74.059999999999974</v>
      </c>
      <c r="R39" s="168" t="s">
        <v>712</v>
      </c>
      <c r="S39" s="166">
        <f t="shared" si="12"/>
        <v>58</v>
      </c>
      <c r="T39" s="168" t="s">
        <v>761</v>
      </c>
      <c r="U39" s="166">
        <f t="shared" si="13"/>
        <v>73.47999999999999</v>
      </c>
      <c r="V39" s="168" t="s">
        <v>917</v>
      </c>
      <c r="W39" s="167">
        <v>616</v>
      </c>
      <c r="X39" s="169">
        <f t="shared" si="14"/>
        <v>35.677499999999995</v>
      </c>
      <c r="Y39" s="170">
        <f t="shared" si="15"/>
        <v>424.92849999999999</v>
      </c>
      <c r="Z39" s="49"/>
    </row>
    <row r="40" spans="1:26" s="50" customFormat="1" ht="12.75" x14ac:dyDescent="0.2">
      <c r="A40" s="88">
        <v>37</v>
      </c>
      <c r="B40" s="89">
        <v>28</v>
      </c>
      <c r="C40" s="109" t="s">
        <v>430</v>
      </c>
      <c r="D40" s="109" t="s">
        <v>431</v>
      </c>
      <c r="E40" s="89"/>
      <c r="F40" s="109" t="s">
        <v>662</v>
      </c>
      <c r="G40" s="90" t="s">
        <v>14</v>
      </c>
      <c r="H40" s="90" t="s">
        <v>15</v>
      </c>
      <c r="I40" s="109" t="s">
        <v>87</v>
      </c>
      <c r="J40" s="171">
        <v>9.6</v>
      </c>
      <c r="K40" s="166">
        <f t="shared" si="8"/>
        <v>57.14</v>
      </c>
      <c r="L40" s="172">
        <v>21</v>
      </c>
      <c r="M40" s="166">
        <f t="shared" si="9"/>
        <v>77.7</v>
      </c>
      <c r="N40" s="172">
        <v>15</v>
      </c>
      <c r="O40" s="166">
        <f t="shared" si="10"/>
        <v>56</v>
      </c>
      <c r="P40" s="173" t="s">
        <v>786</v>
      </c>
      <c r="Q40" s="166">
        <f t="shared" si="11"/>
        <v>70.356999999999985</v>
      </c>
      <c r="R40" s="173" t="s">
        <v>705</v>
      </c>
      <c r="S40" s="166">
        <f t="shared" si="12"/>
        <v>46.4</v>
      </c>
      <c r="T40" s="173" t="s">
        <v>756</v>
      </c>
      <c r="U40" s="166">
        <f t="shared" si="13"/>
        <v>61.79</v>
      </c>
      <c r="V40" s="173" t="s">
        <v>957</v>
      </c>
      <c r="W40" s="172">
        <v>581</v>
      </c>
      <c r="X40" s="169">
        <f t="shared" si="14"/>
        <v>53.264999999999993</v>
      </c>
      <c r="Y40" s="170">
        <f t="shared" si="15"/>
        <v>422.65199999999999</v>
      </c>
      <c r="Z40" s="49"/>
    </row>
    <row r="41" spans="1:26" s="50" customFormat="1" ht="12.75" x14ac:dyDescent="0.2">
      <c r="A41" s="91">
        <v>38</v>
      </c>
      <c r="B41" s="89">
        <v>51</v>
      </c>
      <c r="C41" s="109" t="s">
        <v>639</v>
      </c>
      <c r="D41" s="109" t="s">
        <v>640</v>
      </c>
      <c r="E41" s="89" t="s">
        <v>641</v>
      </c>
      <c r="F41" s="109" t="s">
        <v>641</v>
      </c>
      <c r="G41" s="90" t="s">
        <v>14</v>
      </c>
      <c r="H41" s="90" t="s">
        <v>15</v>
      </c>
      <c r="I41" s="109" t="s">
        <v>72</v>
      </c>
      <c r="J41" s="165">
        <v>9.4</v>
      </c>
      <c r="K41" s="166">
        <f t="shared" si="8"/>
        <v>62.853999999999978</v>
      </c>
      <c r="L41" s="167">
        <v>12</v>
      </c>
      <c r="M41" s="166">
        <f t="shared" si="9"/>
        <v>44.400000000000006</v>
      </c>
      <c r="N41" s="167">
        <v>14</v>
      </c>
      <c r="O41" s="166">
        <f t="shared" si="10"/>
        <v>52</v>
      </c>
      <c r="P41" s="168" t="s">
        <v>784</v>
      </c>
      <c r="Q41" s="166">
        <f t="shared" si="11"/>
        <v>81.46599999999998</v>
      </c>
      <c r="R41" s="168" t="s">
        <v>746</v>
      </c>
      <c r="S41" s="166">
        <f t="shared" si="12"/>
        <v>59.449999999999996</v>
      </c>
      <c r="T41" s="168" t="s">
        <v>754</v>
      </c>
      <c r="U41" s="166">
        <f t="shared" si="13"/>
        <v>63.459999999999994</v>
      </c>
      <c r="V41" s="168" t="s">
        <v>958</v>
      </c>
      <c r="W41" s="167">
        <v>578</v>
      </c>
      <c r="X41" s="169">
        <f t="shared" si="14"/>
        <v>54.772499999999994</v>
      </c>
      <c r="Y41" s="170">
        <f t="shared" si="15"/>
        <v>418.40249999999992</v>
      </c>
      <c r="Z41" s="49"/>
    </row>
    <row r="42" spans="1:26" s="50" customFormat="1" ht="12.75" x14ac:dyDescent="0.2">
      <c r="A42" s="88">
        <v>39</v>
      </c>
      <c r="B42" s="89">
        <v>14</v>
      </c>
      <c r="C42" s="109" t="s">
        <v>455</v>
      </c>
      <c r="D42" s="109" t="s">
        <v>456</v>
      </c>
      <c r="E42" s="89" t="s">
        <v>457</v>
      </c>
      <c r="F42" s="109" t="s">
        <v>457</v>
      </c>
      <c r="G42" s="90" t="s">
        <v>14</v>
      </c>
      <c r="H42" s="90" t="s">
        <v>15</v>
      </c>
      <c r="I42" s="109" t="s">
        <v>370</v>
      </c>
      <c r="J42" s="165">
        <v>9.4</v>
      </c>
      <c r="K42" s="166">
        <f t="shared" si="8"/>
        <v>62.853999999999978</v>
      </c>
      <c r="L42" s="167">
        <v>12</v>
      </c>
      <c r="M42" s="166">
        <f t="shared" si="9"/>
        <v>44.400000000000006</v>
      </c>
      <c r="N42" s="167">
        <v>10</v>
      </c>
      <c r="O42" s="166">
        <f t="shared" si="10"/>
        <v>36</v>
      </c>
      <c r="P42" s="168" t="s">
        <v>792</v>
      </c>
      <c r="Q42" s="166">
        <f t="shared" si="11"/>
        <v>85.168999999999969</v>
      </c>
      <c r="R42" s="168" t="s">
        <v>711</v>
      </c>
      <c r="S42" s="166">
        <f t="shared" si="12"/>
        <v>63.8</v>
      </c>
      <c r="T42" s="168" t="s">
        <v>777</v>
      </c>
      <c r="U42" s="166">
        <f t="shared" si="13"/>
        <v>100.19999999999999</v>
      </c>
      <c r="V42" s="168" t="s">
        <v>894</v>
      </c>
      <c r="W42" s="167">
        <v>645</v>
      </c>
      <c r="X42" s="169">
        <f t="shared" si="14"/>
        <v>21.104999999999997</v>
      </c>
      <c r="Y42" s="170">
        <f t="shared" si="15"/>
        <v>413.52799999999996</v>
      </c>
      <c r="Z42" s="49"/>
    </row>
    <row r="43" spans="1:26" s="50" customFormat="1" ht="12.75" x14ac:dyDescent="0.2">
      <c r="A43" s="91">
        <v>40</v>
      </c>
      <c r="B43" s="89">
        <v>91</v>
      </c>
      <c r="C43" s="109" t="s">
        <v>536</v>
      </c>
      <c r="D43" s="109" t="s">
        <v>537</v>
      </c>
      <c r="E43" s="89" t="s">
        <v>538</v>
      </c>
      <c r="F43" s="109" t="s">
        <v>538</v>
      </c>
      <c r="G43" s="90" t="s">
        <v>14</v>
      </c>
      <c r="H43" s="90" t="s">
        <v>15</v>
      </c>
      <c r="I43" s="109" t="s">
        <v>371</v>
      </c>
      <c r="J43" s="165">
        <v>9.3000000000000007</v>
      </c>
      <c r="K43" s="166">
        <f t="shared" si="8"/>
        <v>65.71099999999997</v>
      </c>
      <c r="L43" s="167">
        <v>17</v>
      </c>
      <c r="M43" s="166">
        <f t="shared" si="9"/>
        <v>62.900000000000006</v>
      </c>
      <c r="N43" s="167">
        <v>15</v>
      </c>
      <c r="O43" s="166">
        <f t="shared" si="10"/>
        <v>56</v>
      </c>
      <c r="P43" s="168" t="s">
        <v>785</v>
      </c>
      <c r="Q43" s="166">
        <f t="shared" si="11"/>
        <v>66.653999999999968</v>
      </c>
      <c r="R43" s="168" t="s">
        <v>707</v>
      </c>
      <c r="S43" s="166">
        <f t="shared" si="12"/>
        <v>50.75</v>
      </c>
      <c r="T43" s="168" t="s">
        <v>773</v>
      </c>
      <c r="U43" s="166">
        <f t="shared" si="13"/>
        <v>76.819999999999993</v>
      </c>
      <c r="V43" s="168" t="s">
        <v>960</v>
      </c>
      <c r="W43" s="167">
        <v>619</v>
      </c>
      <c r="X43" s="169">
        <f t="shared" si="14"/>
        <v>34.169999999999995</v>
      </c>
      <c r="Y43" s="170">
        <f t="shared" si="15"/>
        <v>413.005</v>
      </c>
      <c r="Z43" s="1"/>
    </row>
    <row r="44" spans="1:26" s="50" customFormat="1" ht="12.75" x14ac:dyDescent="0.2">
      <c r="A44" s="88">
        <v>41</v>
      </c>
      <c r="B44" s="89">
        <v>47</v>
      </c>
      <c r="C44" s="109" t="s">
        <v>629</v>
      </c>
      <c r="D44" s="109" t="s">
        <v>630</v>
      </c>
      <c r="E44" s="89" t="s">
        <v>631</v>
      </c>
      <c r="F44" s="109" t="s">
        <v>631</v>
      </c>
      <c r="G44" s="90" t="s">
        <v>14</v>
      </c>
      <c r="H44" s="90" t="s">
        <v>15</v>
      </c>
      <c r="I44" s="109" t="s">
        <v>649</v>
      </c>
      <c r="J44" s="165">
        <v>9.1</v>
      </c>
      <c r="K44" s="166">
        <f t="shared" si="8"/>
        <v>71.424999999999997</v>
      </c>
      <c r="L44" s="167">
        <v>11</v>
      </c>
      <c r="M44" s="166">
        <f t="shared" si="9"/>
        <v>40.700000000000003</v>
      </c>
      <c r="N44" s="167">
        <v>3</v>
      </c>
      <c r="O44" s="166">
        <f t="shared" si="10"/>
        <v>8</v>
      </c>
      <c r="P44" s="168" t="s">
        <v>787</v>
      </c>
      <c r="Q44" s="166">
        <f t="shared" si="11"/>
        <v>77.762999999999991</v>
      </c>
      <c r="R44" s="168" t="s">
        <v>706</v>
      </c>
      <c r="S44" s="166">
        <f t="shared" si="12"/>
        <v>68.149999999999991</v>
      </c>
      <c r="T44" s="168" t="s">
        <v>761</v>
      </c>
      <c r="U44" s="166">
        <f t="shared" si="13"/>
        <v>73.47999999999999</v>
      </c>
      <c r="V44" s="168" t="s">
        <v>940</v>
      </c>
      <c r="W44" s="167">
        <v>550</v>
      </c>
      <c r="X44" s="169">
        <f t="shared" si="14"/>
        <v>68.842499999999987</v>
      </c>
      <c r="Y44" s="170">
        <f t="shared" si="15"/>
        <v>408.36049999999989</v>
      </c>
      <c r="Z44" s="49"/>
    </row>
    <row r="45" spans="1:26" s="50" customFormat="1" ht="12.75" x14ac:dyDescent="0.2">
      <c r="A45" s="91">
        <v>42</v>
      </c>
      <c r="B45" s="89">
        <v>32</v>
      </c>
      <c r="C45" s="109" t="s">
        <v>530</v>
      </c>
      <c r="D45" s="109" t="s">
        <v>531</v>
      </c>
      <c r="E45" s="89" t="s">
        <v>532</v>
      </c>
      <c r="F45" s="109" t="s">
        <v>532</v>
      </c>
      <c r="G45" s="90" t="s">
        <v>14</v>
      </c>
      <c r="H45" s="90" t="s">
        <v>15</v>
      </c>
      <c r="I45" s="109" t="s">
        <v>21</v>
      </c>
      <c r="J45" s="165">
        <v>9.4</v>
      </c>
      <c r="K45" s="166">
        <f t="shared" si="8"/>
        <v>62.853999999999978</v>
      </c>
      <c r="L45" s="167">
        <v>16</v>
      </c>
      <c r="M45" s="166">
        <f t="shared" si="9"/>
        <v>59.2</v>
      </c>
      <c r="N45" s="167">
        <v>13</v>
      </c>
      <c r="O45" s="166">
        <f t="shared" si="10"/>
        <v>48</v>
      </c>
      <c r="P45" s="168" t="s">
        <v>791</v>
      </c>
      <c r="Q45" s="166">
        <f t="shared" si="11"/>
        <v>74.059999999999974</v>
      </c>
      <c r="R45" s="168" t="s">
        <v>738</v>
      </c>
      <c r="S45" s="166">
        <f t="shared" si="12"/>
        <v>39.15</v>
      </c>
      <c r="T45" s="168" t="s">
        <v>772</v>
      </c>
      <c r="U45" s="166">
        <f t="shared" si="13"/>
        <v>55.11</v>
      </c>
      <c r="V45" s="168" t="s">
        <v>905</v>
      </c>
      <c r="W45" s="167">
        <v>552</v>
      </c>
      <c r="X45" s="169">
        <f t="shared" si="14"/>
        <v>67.837499999999991</v>
      </c>
      <c r="Y45" s="170">
        <f t="shared" si="15"/>
        <v>406.21149999999994</v>
      </c>
      <c r="Z45" s="49"/>
    </row>
    <row r="46" spans="1:26" s="50" customFormat="1" ht="12.75" x14ac:dyDescent="0.2">
      <c r="A46" s="88">
        <v>43</v>
      </c>
      <c r="B46" s="89">
        <v>16</v>
      </c>
      <c r="C46" s="109" t="s">
        <v>575</v>
      </c>
      <c r="D46" s="109" t="s">
        <v>576</v>
      </c>
      <c r="E46" s="89" t="s">
        <v>577</v>
      </c>
      <c r="F46" s="109" t="s">
        <v>577</v>
      </c>
      <c r="G46" s="90" t="s">
        <v>14</v>
      </c>
      <c r="H46" s="90" t="s">
        <v>15</v>
      </c>
      <c r="I46" s="109" t="s">
        <v>135</v>
      </c>
      <c r="J46" s="165">
        <v>8.8000000000000007</v>
      </c>
      <c r="K46" s="166">
        <f t="shared" si="8"/>
        <v>79.995999999999967</v>
      </c>
      <c r="L46" s="167">
        <v>5</v>
      </c>
      <c r="M46" s="166">
        <f t="shared" si="9"/>
        <v>18.5</v>
      </c>
      <c r="N46" s="167">
        <v>16</v>
      </c>
      <c r="O46" s="166">
        <f t="shared" si="10"/>
        <v>60</v>
      </c>
      <c r="P46" s="168" t="s">
        <v>785</v>
      </c>
      <c r="Q46" s="166">
        <f t="shared" si="11"/>
        <v>66.653999999999968</v>
      </c>
      <c r="R46" s="168" t="s">
        <v>733</v>
      </c>
      <c r="S46" s="166">
        <f t="shared" si="12"/>
        <v>49.3</v>
      </c>
      <c r="T46" s="168" t="s">
        <v>776</v>
      </c>
      <c r="U46" s="166">
        <f t="shared" si="13"/>
        <v>80.16</v>
      </c>
      <c r="V46" s="168" t="s">
        <v>913</v>
      </c>
      <c r="W46" s="167">
        <v>589</v>
      </c>
      <c r="X46" s="169">
        <f t="shared" si="14"/>
        <v>49.244999999999997</v>
      </c>
      <c r="Y46" s="170">
        <f t="shared" si="15"/>
        <v>403.8549999999999</v>
      </c>
      <c r="Z46" s="49"/>
    </row>
    <row r="47" spans="1:26" s="50" customFormat="1" ht="12.75" x14ac:dyDescent="0.2">
      <c r="A47" s="91">
        <v>44</v>
      </c>
      <c r="B47" s="89">
        <v>40</v>
      </c>
      <c r="C47" s="109" t="s">
        <v>552</v>
      </c>
      <c r="D47" s="109" t="s">
        <v>553</v>
      </c>
      <c r="E47" s="89"/>
      <c r="F47" s="109"/>
      <c r="G47" s="90" t="s">
        <v>14</v>
      </c>
      <c r="H47" s="90" t="s">
        <v>15</v>
      </c>
      <c r="I47" s="109" t="s">
        <v>136</v>
      </c>
      <c r="J47" s="165">
        <v>9.1999999999999993</v>
      </c>
      <c r="K47" s="166">
        <f t="shared" si="8"/>
        <v>68.568000000000012</v>
      </c>
      <c r="L47" s="167">
        <v>9</v>
      </c>
      <c r="M47" s="166">
        <f t="shared" si="9"/>
        <v>33.300000000000004</v>
      </c>
      <c r="N47" s="167">
        <v>17</v>
      </c>
      <c r="O47" s="166">
        <f t="shared" si="10"/>
        <v>64</v>
      </c>
      <c r="P47" s="168" t="s">
        <v>792</v>
      </c>
      <c r="Q47" s="166">
        <f t="shared" si="11"/>
        <v>85.168999999999969</v>
      </c>
      <c r="R47" s="168" t="s">
        <v>712</v>
      </c>
      <c r="S47" s="166">
        <f t="shared" si="12"/>
        <v>58</v>
      </c>
      <c r="T47" s="168" t="s">
        <v>754</v>
      </c>
      <c r="U47" s="166">
        <f t="shared" si="13"/>
        <v>63.459999999999994</v>
      </c>
      <c r="V47" s="168" t="s">
        <v>971</v>
      </c>
      <c r="W47" s="167">
        <v>627</v>
      </c>
      <c r="X47" s="169">
        <f t="shared" si="14"/>
        <v>30.15</v>
      </c>
      <c r="Y47" s="170">
        <f t="shared" si="15"/>
        <v>402.64699999999993</v>
      </c>
      <c r="Z47" s="49"/>
    </row>
    <row r="48" spans="1:26" s="50" customFormat="1" ht="12.75" x14ac:dyDescent="0.2">
      <c r="A48" s="88">
        <v>45</v>
      </c>
      <c r="B48" s="89">
        <v>74</v>
      </c>
      <c r="C48" s="109" t="s">
        <v>394</v>
      </c>
      <c r="D48" s="109" t="s">
        <v>395</v>
      </c>
      <c r="E48" s="89" t="s">
        <v>396</v>
      </c>
      <c r="F48" s="109" t="s">
        <v>396</v>
      </c>
      <c r="G48" s="90" t="s">
        <v>14</v>
      </c>
      <c r="H48" s="90" t="s">
        <v>15</v>
      </c>
      <c r="I48" s="109" t="s">
        <v>136</v>
      </c>
      <c r="J48" s="171">
        <v>9.3000000000000007</v>
      </c>
      <c r="K48" s="166">
        <f t="shared" si="8"/>
        <v>65.71099999999997</v>
      </c>
      <c r="L48" s="172">
        <v>16</v>
      </c>
      <c r="M48" s="166">
        <f t="shared" si="9"/>
        <v>59.2</v>
      </c>
      <c r="N48" s="172">
        <v>19</v>
      </c>
      <c r="O48" s="166">
        <f t="shared" si="10"/>
        <v>72</v>
      </c>
      <c r="P48" s="173" t="s">
        <v>787</v>
      </c>
      <c r="Q48" s="166">
        <f t="shared" si="11"/>
        <v>77.762999999999991</v>
      </c>
      <c r="R48" s="173" t="s">
        <v>742</v>
      </c>
      <c r="S48" s="166">
        <f t="shared" si="12"/>
        <v>34.799999999999997</v>
      </c>
      <c r="T48" s="173" t="s">
        <v>763</v>
      </c>
      <c r="U48" s="166">
        <f t="shared" si="13"/>
        <v>56.78</v>
      </c>
      <c r="V48" s="173" t="s">
        <v>980</v>
      </c>
      <c r="W48" s="172">
        <v>615</v>
      </c>
      <c r="X48" s="169">
        <f t="shared" si="14"/>
        <v>36.179999999999993</v>
      </c>
      <c r="Y48" s="170">
        <f t="shared" si="15"/>
        <v>402.43400000000003</v>
      </c>
      <c r="Z48" s="1"/>
    </row>
    <row r="49" spans="1:26" s="50" customFormat="1" ht="12.75" x14ac:dyDescent="0.2">
      <c r="A49" s="91">
        <v>45</v>
      </c>
      <c r="B49" s="89">
        <v>55</v>
      </c>
      <c r="C49" s="109" t="s">
        <v>433</v>
      </c>
      <c r="D49" s="109" t="s">
        <v>434</v>
      </c>
      <c r="E49" s="89" t="s">
        <v>435</v>
      </c>
      <c r="F49" s="109" t="s">
        <v>435</v>
      </c>
      <c r="G49" s="90" t="s">
        <v>14</v>
      </c>
      <c r="H49" s="90" t="s">
        <v>15</v>
      </c>
      <c r="I49" s="109" t="s">
        <v>61</v>
      </c>
      <c r="J49" s="171">
        <v>9.8000000000000007</v>
      </c>
      <c r="K49" s="166">
        <f t="shared" si="8"/>
        <v>51.425999999999974</v>
      </c>
      <c r="L49" s="172">
        <v>25</v>
      </c>
      <c r="M49" s="166">
        <f t="shared" si="9"/>
        <v>92.5</v>
      </c>
      <c r="N49" s="172">
        <v>17</v>
      </c>
      <c r="O49" s="166">
        <f t="shared" si="10"/>
        <v>64</v>
      </c>
      <c r="P49" s="173" t="s">
        <v>793</v>
      </c>
      <c r="Q49" s="166">
        <f t="shared" si="11"/>
        <v>48.13899999999996</v>
      </c>
      <c r="R49" s="173" t="s">
        <v>721</v>
      </c>
      <c r="S49" s="166">
        <f t="shared" si="12"/>
        <v>21.75</v>
      </c>
      <c r="T49" s="173" t="s">
        <v>778</v>
      </c>
      <c r="U49" s="166">
        <f t="shared" si="13"/>
        <v>40.08</v>
      </c>
      <c r="V49" s="173" t="s">
        <v>935</v>
      </c>
      <c r="W49" s="172">
        <v>519</v>
      </c>
      <c r="X49" s="169">
        <f t="shared" si="14"/>
        <v>84.419999999999987</v>
      </c>
      <c r="Y49" s="170">
        <f t="shared" si="15"/>
        <v>402.31499999999994</v>
      </c>
      <c r="Z49" s="49"/>
    </row>
    <row r="50" spans="1:26" s="50" customFormat="1" ht="12.75" x14ac:dyDescent="0.2">
      <c r="A50" s="88">
        <v>47</v>
      </c>
      <c r="B50" s="89">
        <v>21</v>
      </c>
      <c r="C50" s="109" t="s">
        <v>489</v>
      </c>
      <c r="D50" s="109" t="s">
        <v>490</v>
      </c>
      <c r="E50" s="89" t="s">
        <v>491</v>
      </c>
      <c r="F50" s="109" t="s">
        <v>491</v>
      </c>
      <c r="G50" s="90" t="s">
        <v>14</v>
      </c>
      <c r="H50" s="90" t="s">
        <v>15</v>
      </c>
      <c r="I50" s="109" t="s">
        <v>21</v>
      </c>
      <c r="J50" s="171">
        <v>9.8000000000000007</v>
      </c>
      <c r="K50" s="166">
        <f t="shared" si="8"/>
        <v>51.425999999999974</v>
      </c>
      <c r="L50" s="167">
        <v>13</v>
      </c>
      <c r="M50" s="166">
        <f t="shared" si="9"/>
        <v>48.1</v>
      </c>
      <c r="N50" s="167">
        <v>15</v>
      </c>
      <c r="O50" s="166">
        <f t="shared" si="10"/>
        <v>56</v>
      </c>
      <c r="P50" s="168" t="s">
        <v>791</v>
      </c>
      <c r="Q50" s="166">
        <f t="shared" si="11"/>
        <v>74.059999999999974</v>
      </c>
      <c r="R50" s="168" t="s">
        <v>708</v>
      </c>
      <c r="S50" s="166">
        <f t="shared" si="12"/>
        <v>44.949999999999996</v>
      </c>
      <c r="T50" s="168" t="s">
        <v>756</v>
      </c>
      <c r="U50" s="166">
        <f t="shared" si="13"/>
        <v>61.79</v>
      </c>
      <c r="V50" s="168" t="s">
        <v>906</v>
      </c>
      <c r="W50" s="167">
        <v>559</v>
      </c>
      <c r="X50" s="169">
        <f t="shared" si="14"/>
        <v>64.319999999999993</v>
      </c>
      <c r="Y50" s="170">
        <f t="shared" si="15"/>
        <v>400.64599999999996</v>
      </c>
      <c r="Z50" s="49"/>
    </row>
    <row r="51" spans="1:26" s="50" customFormat="1" ht="12.75" x14ac:dyDescent="0.2">
      <c r="A51" s="91">
        <v>48</v>
      </c>
      <c r="B51" s="89">
        <v>7</v>
      </c>
      <c r="C51" s="109" t="s">
        <v>472</v>
      </c>
      <c r="D51" s="109" t="s">
        <v>473</v>
      </c>
      <c r="E51" s="89" t="s">
        <v>474</v>
      </c>
      <c r="F51" s="109" t="s">
        <v>474</v>
      </c>
      <c r="G51" s="90" t="s">
        <v>14</v>
      </c>
      <c r="H51" s="90" t="s">
        <v>15</v>
      </c>
      <c r="I51" s="109" t="s">
        <v>22</v>
      </c>
      <c r="J51" s="165">
        <v>8.9</v>
      </c>
      <c r="K51" s="166">
        <f t="shared" si="8"/>
        <v>77.138999999999982</v>
      </c>
      <c r="L51" s="167">
        <v>14</v>
      </c>
      <c r="M51" s="166">
        <f t="shared" si="9"/>
        <v>51.800000000000004</v>
      </c>
      <c r="N51" s="167">
        <v>19</v>
      </c>
      <c r="O51" s="166">
        <f t="shared" si="10"/>
        <v>72</v>
      </c>
      <c r="P51" s="168" t="s">
        <v>784</v>
      </c>
      <c r="Q51" s="166">
        <f t="shared" si="11"/>
        <v>81.46599999999998</v>
      </c>
      <c r="R51" s="168" t="s">
        <v>725</v>
      </c>
      <c r="S51" s="166">
        <f t="shared" si="12"/>
        <v>56.55</v>
      </c>
      <c r="T51" s="168" t="s">
        <v>768</v>
      </c>
      <c r="U51" s="166">
        <f t="shared" si="13"/>
        <v>51.769999999999996</v>
      </c>
      <c r="V51" s="168" t="s">
        <v>945</v>
      </c>
      <c r="W51" s="167">
        <v>672</v>
      </c>
      <c r="X51" s="169">
        <f t="shared" si="14"/>
        <v>7.5374999999999996</v>
      </c>
      <c r="Y51" s="170">
        <f t="shared" si="15"/>
        <v>398.26249999999999</v>
      </c>
      <c r="Z51" s="49"/>
    </row>
    <row r="52" spans="1:26" s="50" customFormat="1" ht="12.75" x14ac:dyDescent="0.2">
      <c r="A52" s="88">
        <v>48</v>
      </c>
      <c r="B52" s="89">
        <v>45</v>
      </c>
      <c r="C52" s="109" t="s">
        <v>92</v>
      </c>
      <c r="D52" s="109" t="s">
        <v>110</v>
      </c>
      <c r="E52" s="89" t="s">
        <v>93</v>
      </c>
      <c r="F52" s="109" t="s">
        <v>93</v>
      </c>
      <c r="G52" s="90" t="s">
        <v>14</v>
      </c>
      <c r="H52" s="90" t="s">
        <v>15</v>
      </c>
      <c r="I52" s="109" t="s">
        <v>375</v>
      </c>
      <c r="J52" s="165">
        <v>8.8000000000000007</v>
      </c>
      <c r="K52" s="166">
        <f t="shared" si="8"/>
        <v>79.995999999999967</v>
      </c>
      <c r="L52" s="167">
        <v>17</v>
      </c>
      <c r="M52" s="166">
        <f t="shared" si="9"/>
        <v>62.900000000000006</v>
      </c>
      <c r="N52" s="167">
        <v>10</v>
      </c>
      <c r="O52" s="166">
        <f t="shared" si="10"/>
        <v>36</v>
      </c>
      <c r="P52" s="168" t="s">
        <v>792</v>
      </c>
      <c r="Q52" s="166">
        <f t="shared" si="11"/>
        <v>85.168999999999969</v>
      </c>
      <c r="R52" s="168" t="s">
        <v>725</v>
      </c>
      <c r="S52" s="166">
        <f t="shared" si="12"/>
        <v>56.55</v>
      </c>
      <c r="T52" s="168" t="s">
        <v>764</v>
      </c>
      <c r="U52" s="166">
        <f t="shared" si="13"/>
        <v>43.42</v>
      </c>
      <c r="V52" s="168" t="s">
        <v>961</v>
      </c>
      <c r="W52" s="167">
        <v>620</v>
      </c>
      <c r="X52" s="169">
        <f t="shared" si="14"/>
        <v>33.667499999999997</v>
      </c>
      <c r="Y52" s="170">
        <f t="shared" si="15"/>
        <v>397.70249999999999</v>
      </c>
      <c r="Z52" s="49"/>
    </row>
    <row r="53" spans="1:26" ht="12.75" x14ac:dyDescent="0.2">
      <c r="A53" s="91">
        <v>50</v>
      </c>
      <c r="B53" s="89">
        <v>94</v>
      </c>
      <c r="C53" s="109" t="s">
        <v>589</v>
      </c>
      <c r="D53" s="109" t="s">
        <v>590</v>
      </c>
      <c r="E53" s="89" t="s">
        <v>591</v>
      </c>
      <c r="F53" s="109" t="s">
        <v>591</v>
      </c>
      <c r="G53" s="90" t="s">
        <v>14</v>
      </c>
      <c r="H53" s="90" t="s">
        <v>15</v>
      </c>
      <c r="I53" s="109" t="s">
        <v>22</v>
      </c>
      <c r="J53" s="165">
        <v>9.5</v>
      </c>
      <c r="K53" s="166">
        <f t="shared" si="8"/>
        <v>59.996999999999993</v>
      </c>
      <c r="L53" s="167">
        <v>13</v>
      </c>
      <c r="M53" s="166">
        <f t="shared" si="9"/>
        <v>48.1</v>
      </c>
      <c r="N53" s="167">
        <v>25</v>
      </c>
      <c r="O53" s="166">
        <f t="shared" si="10"/>
        <v>96</v>
      </c>
      <c r="P53" s="168" t="s">
        <v>786</v>
      </c>
      <c r="Q53" s="166">
        <f t="shared" si="11"/>
        <v>70.356999999999985</v>
      </c>
      <c r="R53" s="168" t="s">
        <v>385</v>
      </c>
      <c r="S53" s="166">
        <f t="shared" si="12"/>
        <v>30.45</v>
      </c>
      <c r="T53" s="168" t="s">
        <v>763</v>
      </c>
      <c r="U53" s="166">
        <f t="shared" si="13"/>
        <v>56.78</v>
      </c>
      <c r="V53" s="176" t="s">
        <v>947</v>
      </c>
      <c r="W53" s="167">
        <v>626</v>
      </c>
      <c r="X53" s="169">
        <f t="shared" si="14"/>
        <v>30.652499999999996</v>
      </c>
      <c r="Y53" s="170">
        <f t="shared" si="15"/>
        <v>392.33649999999994</v>
      </c>
    </row>
    <row r="54" spans="1:26" ht="12.75" x14ac:dyDescent="0.2">
      <c r="A54" s="88">
        <v>51</v>
      </c>
      <c r="B54" s="89">
        <v>13</v>
      </c>
      <c r="C54" s="109" t="s">
        <v>423</v>
      </c>
      <c r="D54" s="109" t="s">
        <v>424</v>
      </c>
      <c r="E54" s="89"/>
      <c r="F54" s="109" t="s">
        <v>669</v>
      </c>
      <c r="G54" s="90" t="s">
        <v>14</v>
      </c>
      <c r="H54" s="90" t="s">
        <v>15</v>
      </c>
      <c r="I54" s="109" t="s">
        <v>370</v>
      </c>
      <c r="J54" s="171">
        <v>8.8000000000000007</v>
      </c>
      <c r="K54" s="166">
        <f t="shared" si="8"/>
        <v>79.995999999999967</v>
      </c>
      <c r="L54" s="172">
        <v>11</v>
      </c>
      <c r="M54" s="166">
        <f t="shared" si="9"/>
        <v>40.700000000000003</v>
      </c>
      <c r="N54" s="172">
        <v>11</v>
      </c>
      <c r="O54" s="166">
        <f t="shared" si="10"/>
        <v>40</v>
      </c>
      <c r="P54" s="173" t="s">
        <v>786</v>
      </c>
      <c r="Q54" s="166">
        <f t="shared" si="11"/>
        <v>70.356999999999985</v>
      </c>
      <c r="R54" s="173" t="s">
        <v>717</v>
      </c>
      <c r="S54" s="166">
        <f t="shared" si="12"/>
        <v>65.25</v>
      </c>
      <c r="T54" s="173" t="s">
        <v>768</v>
      </c>
      <c r="U54" s="166">
        <f t="shared" si="13"/>
        <v>51.769999999999996</v>
      </c>
      <c r="V54" s="173" t="s">
        <v>918</v>
      </c>
      <c r="W54" s="172">
        <v>601</v>
      </c>
      <c r="X54" s="169">
        <f t="shared" si="14"/>
        <v>43.214999999999996</v>
      </c>
      <c r="Y54" s="170">
        <f t="shared" si="15"/>
        <v>391.2879999999999</v>
      </c>
      <c r="Z54" s="49"/>
    </row>
    <row r="55" spans="1:26" ht="12.75" x14ac:dyDescent="0.2">
      <c r="A55" s="91">
        <v>51</v>
      </c>
      <c r="B55" s="89">
        <v>86</v>
      </c>
      <c r="C55" s="109" t="s">
        <v>557</v>
      </c>
      <c r="D55" s="109" t="s">
        <v>298</v>
      </c>
      <c r="E55" s="89" t="s">
        <v>558</v>
      </c>
      <c r="F55" s="109" t="s">
        <v>558</v>
      </c>
      <c r="G55" s="90" t="s">
        <v>14</v>
      </c>
      <c r="H55" s="90" t="s">
        <v>15</v>
      </c>
      <c r="I55" s="109" t="s">
        <v>137</v>
      </c>
      <c r="J55" s="165">
        <v>9.6999999999999993</v>
      </c>
      <c r="K55" s="166">
        <f t="shared" si="8"/>
        <v>54.283000000000008</v>
      </c>
      <c r="L55" s="167">
        <v>15</v>
      </c>
      <c r="M55" s="166">
        <f t="shared" si="9"/>
        <v>55.5</v>
      </c>
      <c r="N55" s="167">
        <v>16</v>
      </c>
      <c r="O55" s="166">
        <f t="shared" si="10"/>
        <v>60</v>
      </c>
      <c r="P55" s="168" t="s">
        <v>786</v>
      </c>
      <c r="Q55" s="166">
        <f t="shared" si="11"/>
        <v>70.356999999999985</v>
      </c>
      <c r="R55" s="168" t="s">
        <v>704</v>
      </c>
      <c r="S55" s="166">
        <f t="shared" si="12"/>
        <v>78.3</v>
      </c>
      <c r="T55" s="168" t="s">
        <v>755</v>
      </c>
      <c r="U55" s="166">
        <f t="shared" si="13"/>
        <v>38.409999999999997</v>
      </c>
      <c r="V55" s="168" t="s">
        <v>979</v>
      </c>
      <c r="W55" s="167">
        <v>619</v>
      </c>
      <c r="X55" s="169">
        <f t="shared" si="14"/>
        <v>34.169999999999995</v>
      </c>
      <c r="Y55" s="170">
        <f t="shared" si="15"/>
        <v>391.02000000000004</v>
      </c>
    </row>
    <row r="56" spans="1:26" ht="12.75" x14ac:dyDescent="0.2">
      <c r="A56" s="88">
        <v>53</v>
      </c>
      <c r="B56" s="89">
        <v>39</v>
      </c>
      <c r="C56" s="109" t="s">
        <v>380</v>
      </c>
      <c r="D56" s="109" t="s">
        <v>381</v>
      </c>
      <c r="E56" s="89" t="s">
        <v>382</v>
      </c>
      <c r="F56" s="109" t="s">
        <v>382</v>
      </c>
      <c r="G56" s="90" t="s">
        <v>14</v>
      </c>
      <c r="H56" s="90" t="s">
        <v>15</v>
      </c>
      <c r="I56" s="109" t="s">
        <v>369</v>
      </c>
      <c r="J56" s="171">
        <v>9.3000000000000007</v>
      </c>
      <c r="K56" s="166">
        <f t="shared" si="8"/>
        <v>65.71099999999997</v>
      </c>
      <c r="L56" s="172">
        <v>10</v>
      </c>
      <c r="M56" s="166">
        <f t="shared" si="9"/>
        <v>37</v>
      </c>
      <c r="N56" s="172">
        <v>21</v>
      </c>
      <c r="O56" s="166">
        <f t="shared" si="10"/>
        <v>80</v>
      </c>
      <c r="P56" s="173" t="s">
        <v>784</v>
      </c>
      <c r="Q56" s="166">
        <f t="shared" si="11"/>
        <v>81.46599999999998</v>
      </c>
      <c r="R56" s="173" t="s">
        <v>707</v>
      </c>
      <c r="S56" s="166">
        <f t="shared" si="12"/>
        <v>50.75</v>
      </c>
      <c r="T56" s="173" t="s">
        <v>765</v>
      </c>
      <c r="U56" s="166">
        <f t="shared" si="13"/>
        <v>58.449999999999996</v>
      </c>
      <c r="V56" s="173" t="s">
        <v>909</v>
      </c>
      <c r="W56" s="172">
        <v>653</v>
      </c>
      <c r="X56" s="169">
        <f t="shared" si="14"/>
        <v>17.084999999999997</v>
      </c>
      <c r="Y56" s="170">
        <f t="shared" si="15"/>
        <v>390.46199999999988</v>
      </c>
      <c r="Z56" s="49"/>
    </row>
    <row r="57" spans="1:26" ht="12.75" x14ac:dyDescent="0.2">
      <c r="A57" s="91">
        <v>54</v>
      </c>
      <c r="B57" s="89">
        <v>89</v>
      </c>
      <c r="C57" s="109" t="s">
        <v>389</v>
      </c>
      <c r="D57" s="109" t="s">
        <v>390</v>
      </c>
      <c r="E57" s="89" t="s">
        <v>391</v>
      </c>
      <c r="F57" s="109" t="s">
        <v>391</v>
      </c>
      <c r="G57" s="90" t="s">
        <v>14</v>
      </c>
      <c r="H57" s="90" t="s">
        <v>15</v>
      </c>
      <c r="I57" s="109" t="s">
        <v>16</v>
      </c>
      <c r="J57" s="171">
        <v>9.1</v>
      </c>
      <c r="K57" s="166">
        <f t="shared" si="8"/>
        <v>71.424999999999997</v>
      </c>
      <c r="L57" s="172">
        <v>15</v>
      </c>
      <c r="M57" s="166">
        <f t="shared" si="9"/>
        <v>55.5</v>
      </c>
      <c r="N57" s="172">
        <v>15</v>
      </c>
      <c r="O57" s="166">
        <f t="shared" si="10"/>
        <v>56</v>
      </c>
      <c r="P57" s="173" t="s">
        <v>791</v>
      </c>
      <c r="Q57" s="166">
        <f t="shared" si="11"/>
        <v>74.059999999999974</v>
      </c>
      <c r="R57" s="173" t="s">
        <v>744</v>
      </c>
      <c r="S57" s="166">
        <f t="shared" si="12"/>
        <v>43.5</v>
      </c>
      <c r="T57" s="173" t="s">
        <v>772</v>
      </c>
      <c r="U57" s="166">
        <f t="shared" si="13"/>
        <v>55.11</v>
      </c>
      <c r="V57" s="173" t="s">
        <v>919</v>
      </c>
      <c r="W57" s="172">
        <v>630</v>
      </c>
      <c r="X57" s="169">
        <f t="shared" si="14"/>
        <v>28.642499999999998</v>
      </c>
      <c r="Y57" s="170">
        <f t="shared" si="15"/>
        <v>384.23750000000001</v>
      </c>
    </row>
    <row r="58" spans="1:26" ht="12.75" x14ac:dyDescent="0.2">
      <c r="A58" s="88">
        <v>54</v>
      </c>
      <c r="B58" s="89">
        <v>58</v>
      </c>
      <c r="C58" s="109" t="s">
        <v>120</v>
      </c>
      <c r="D58" s="109" t="s">
        <v>121</v>
      </c>
      <c r="E58" s="89" t="s">
        <v>122</v>
      </c>
      <c r="F58" s="109" t="s">
        <v>122</v>
      </c>
      <c r="G58" s="90" t="s">
        <v>14</v>
      </c>
      <c r="H58" s="90" t="s">
        <v>15</v>
      </c>
      <c r="I58" s="109" t="s">
        <v>86</v>
      </c>
      <c r="J58" s="165">
        <v>9.9</v>
      </c>
      <c r="K58" s="166">
        <f t="shared" si="8"/>
        <v>48.568999999999981</v>
      </c>
      <c r="L58" s="167">
        <v>8</v>
      </c>
      <c r="M58" s="166">
        <f t="shared" si="9"/>
        <v>29.6</v>
      </c>
      <c r="N58" s="167">
        <v>16</v>
      </c>
      <c r="O58" s="166">
        <f t="shared" si="10"/>
        <v>60</v>
      </c>
      <c r="P58" s="168" t="s">
        <v>786</v>
      </c>
      <c r="Q58" s="166">
        <f t="shared" si="11"/>
        <v>70.356999999999985</v>
      </c>
      <c r="R58" s="168" t="s">
        <v>705</v>
      </c>
      <c r="S58" s="166">
        <f t="shared" si="12"/>
        <v>46.4</v>
      </c>
      <c r="T58" s="168" t="s">
        <v>760</v>
      </c>
      <c r="U58" s="166">
        <f t="shared" si="13"/>
        <v>68.47</v>
      </c>
      <c r="V58" s="168" t="s">
        <v>953</v>
      </c>
      <c r="W58" s="167">
        <v>566</v>
      </c>
      <c r="X58" s="169">
        <f t="shared" si="14"/>
        <v>60.802499999999995</v>
      </c>
      <c r="Y58" s="170">
        <f t="shared" si="15"/>
        <v>384.19849999999997</v>
      </c>
    </row>
    <row r="59" spans="1:26" ht="12.75" x14ac:dyDescent="0.2">
      <c r="A59" s="91">
        <v>56</v>
      </c>
      <c r="B59" s="89">
        <v>23</v>
      </c>
      <c r="C59" s="109" t="s">
        <v>129</v>
      </c>
      <c r="D59" s="109" t="s">
        <v>432</v>
      </c>
      <c r="E59" s="89" t="s">
        <v>130</v>
      </c>
      <c r="F59" s="109" t="s">
        <v>130</v>
      </c>
      <c r="G59" s="90" t="s">
        <v>14</v>
      </c>
      <c r="H59" s="90" t="s">
        <v>15</v>
      </c>
      <c r="I59" s="109" t="s">
        <v>19</v>
      </c>
      <c r="J59" s="171">
        <v>9</v>
      </c>
      <c r="K59" s="166">
        <f t="shared" si="8"/>
        <v>74.281999999999996</v>
      </c>
      <c r="L59" s="172">
        <v>7</v>
      </c>
      <c r="M59" s="166">
        <f t="shared" si="9"/>
        <v>25.900000000000002</v>
      </c>
      <c r="N59" s="172">
        <v>10</v>
      </c>
      <c r="O59" s="166">
        <f t="shared" si="10"/>
        <v>36</v>
      </c>
      <c r="P59" s="173" t="s">
        <v>791</v>
      </c>
      <c r="Q59" s="166">
        <f t="shared" si="11"/>
        <v>74.059999999999974</v>
      </c>
      <c r="R59" s="173" t="s">
        <v>728</v>
      </c>
      <c r="S59" s="166">
        <f t="shared" si="12"/>
        <v>27.55</v>
      </c>
      <c r="T59" s="173" t="s">
        <v>751</v>
      </c>
      <c r="U59" s="166">
        <f t="shared" si="13"/>
        <v>75.149999999999991</v>
      </c>
      <c r="V59" s="173" t="s">
        <v>907</v>
      </c>
      <c r="W59" s="172">
        <v>552</v>
      </c>
      <c r="X59" s="169">
        <f t="shared" si="14"/>
        <v>67.837499999999991</v>
      </c>
      <c r="Y59" s="170">
        <f t="shared" si="15"/>
        <v>380.77949999999998</v>
      </c>
      <c r="Z59" s="49"/>
    </row>
    <row r="60" spans="1:26" ht="12.75" x14ac:dyDescent="0.2">
      <c r="A60" s="88">
        <v>57</v>
      </c>
      <c r="B60" s="89" t="s">
        <v>699</v>
      </c>
      <c r="C60" s="109" t="s">
        <v>603</v>
      </c>
      <c r="D60" s="109" t="s">
        <v>604</v>
      </c>
      <c r="E60" s="89" t="s">
        <v>605</v>
      </c>
      <c r="F60" s="109" t="s">
        <v>605</v>
      </c>
      <c r="G60" s="90" t="s">
        <v>14</v>
      </c>
      <c r="H60" s="90" t="s">
        <v>15</v>
      </c>
      <c r="I60" s="109" t="s">
        <v>362</v>
      </c>
      <c r="J60" s="165">
        <v>9.6</v>
      </c>
      <c r="K60" s="166">
        <f t="shared" si="8"/>
        <v>57.14</v>
      </c>
      <c r="L60" s="167">
        <v>10</v>
      </c>
      <c r="M60" s="166">
        <f t="shared" si="9"/>
        <v>37</v>
      </c>
      <c r="N60" s="167">
        <v>12</v>
      </c>
      <c r="O60" s="166">
        <f t="shared" si="10"/>
        <v>44</v>
      </c>
      <c r="P60" s="168" t="s">
        <v>782</v>
      </c>
      <c r="Q60" s="166">
        <f t="shared" si="11"/>
        <v>55.545000000000002</v>
      </c>
      <c r="R60" s="168" t="s">
        <v>711</v>
      </c>
      <c r="S60" s="166">
        <f t="shared" si="12"/>
        <v>63.8</v>
      </c>
      <c r="T60" s="168" t="s">
        <v>749</v>
      </c>
      <c r="U60" s="166">
        <f t="shared" si="13"/>
        <v>45.089999999999996</v>
      </c>
      <c r="V60" s="168" t="s">
        <v>939</v>
      </c>
      <c r="W60" s="167">
        <v>539</v>
      </c>
      <c r="X60" s="169">
        <f t="shared" si="14"/>
        <v>74.36999999999999</v>
      </c>
      <c r="Y60" s="170">
        <f t="shared" si="15"/>
        <v>376.94499999999999</v>
      </c>
    </row>
    <row r="61" spans="1:26" ht="12.75" x14ac:dyDescent="0.2">
      <c r="A61" s="91">
        <v>57</v>
      </c>
      <c r="B61" s="89">
        <v>17</v>
      </c>
      <c r="C61" s="109" t="s">
        <v>503</v>
      </c>
      <c r="D61" s="109" t="s">
        <v>504</v>
      </c>
      <c r="E61" s="89"/>
      <c r="F61" s="109" t="s">
        <v>1007</v>
      </c>
      <c r="G61" s="90" t="s">
        <v>14</v>
      </c>
      <c r="H61" s="90" t="s">
        <v>15</v>
      </c>
      <c r="I61" s="109" t="s">
        <v>134</v>
      </c>
      <c r="J61" s="165">
        <v>9.3000000000000007</v>
      </c>
      <c r="K61" s="166">
        <f t="shared" si="8"/>
        <v>65.71099999999997</v>
      </c>
      <c r="L61" s="167">
        <v>7</v>
      </c>
      <c r="M61" s="166">
        <f t="shared" si="9"/>
        <v>25.900000000000002</v>
      </c>
      <c r="N61" s="167">
        <v>17</v>
      </c>
      <c r="O61" s="166">
        <f t="shared" si="10"/>
        <v>64</v>
      </c>
      <c r="P61" s="168" t="s">
        <v>783</v>
      </c>
      <c r="Q61" s="166">
        <f t="shared" si="11"/>
        <v>62.950999999999972</v>
      </c>
      <c r="R61" s="177">
        <v>187</v>
      </c>
      <c r="S61" s="166">
        <f t="shared" si="12"/>
        <v>46.4</v>
      </c>
      <c r="T61" s="168" t="s">
        <v>754</v>
      </c>
      <c r="U61" s="166">
        <f t="shared" si="13"/>
        <v>63.459999999999994</v>
      </c>
      <c r="V61" s="168" t="s">
        <v>914</v>
      </c>
      <c r="W61" s="167">
        <v>591</v>
      </c>
      <c r="X61" s="169">
        <f t="shared" si="14"/>
        <v>48.239999999999995</v>
      </c>
      <c r="Y61" s="170">
        <f t="shared" si="15"/>
        <v>376.66199999999992</v>
      </c>
      <c r="Z61" s="49"/>
    </row>
    <row r="62" spans="1:26" ht="12.75" x14ac:dyDescent="0.2">
      <c r="A62" s="88">
        <v>59</v>
      </c>
      <c r="B62" s="89" t="s">
        <v>700</v>
      </c>
      <c r="C62" s="109" t="s">
        <v>545</v>
      </c>
      <c r="D62" s="109" t="s">
        <v>546</v>
      </c>
      <c r="E62" s="89" t="s">
        <v>547</v>
      </c>
      <c r="F62" s="109" t="s">
        <v>547</v>
      </c>
      <c r="G62" s="90" t="s">
        <v>14</v>
      </c>
      <c r="H62" s="90" t="s">
        <v>15</v>
      </c>
      <c r="I62" s="109" t="s">
        <v>18</v>
      </c>
      <c r="J62" s="165">
        <v>9.4</v>
      </c>
      <c r="K62" s="166">
        <f t="shared" si="8"/>
        <v>62.853999999999978</v>
      </c>
      <c r="L62" s="167">
        <v>9</v>
      </c>
      <c r="M62" s="166">
        <f t="shared" si="9"/>
        <v>33.300000000000004</v>
      </c>
      <c r="N62" s="167">
        <v>15</v>
      </c>
      <c r="O62" s="166">
        <f t="shared" si="10"/>
        <v>56</v>
      </c>
      <c r="P62" s="168" t="s">
        <v>783</v>
      </c>
      <c r="Q62" s="166">
        <f t="shared" si="11"/>
        <v>62.950999999999972</v>
      </c>
      <c r="R62" s="168" t="s">
        <v>715</v>
      </c>
      <c r="S62" s="166">
        <f t="shared" si="12"/>
        <v>62.35</v>
      </c>
      <c r="T62" s="168" t="s">
        <v>757</v>
      </c>
      <c r="U62" s="166">
        <f t="shared" si="13"/>
        <v>71.81</v>
      </c>
      <c r="V62" s="168" t="s">
        <v>972</v>
      </c>
      <c r="W62" s="167">
        <v>634</v>
      </c>
      <c r="X62" s="169">
        <f t="shared" si="14"/>
        <v>26.632499999999997</v>
      </c>
      <c r="Y62" s="170">
        <f t="shared" si="15"/>
        <v>375.89749999999998</v>
      </c>
    </row>
    <row r="63" spans="1:26" ht="12.75" x14ac:dyDescent="0.2">
      <c r="A63" s="91">
        <v>60</v>
      </c>
      <c r="B63" s="89">
        <v>99</v>
      </c>
      <c r="C63" s="111" t="s">
        <v>559</v>
      </c>
      <c r="D63" s="109" t="s">
        <v>560</v>
      </c>
      <c r="E63" s="89" t="s">
        <v>561</v>
      </c>
      <c r="F63" s="109" t="s">
        <v>561</v>
      </c>
      <c r="G63" s="90" t="s">
        <v>14</v>
      </c>
      <c r="H63" s="90" t="s">
        <v>15</v>
      </c>
      <c r="I63" s="109" t="s">
        <v>22</v>
      </c>
      <c r="J63" s="165">
        <v>9.6</v>
      </c>
      <c r="K63" s="166">
        <f t="shared" si="8"/>
        <v>57.14</v>
      </c>
      <c r="L63" s="167">
        <v>9</v>
      </c>
      <c r="M63" s="166">
        <f t="shared" si="9"/>
        <v>33.300000000000004</v>
      </c>
      <c r="N63" s="167">
        <v>12</v>
      </c>
      <c r="O63" s="166">
        <f t="shared" si="10"/>
        <v>44</v>
      </c>
      <c r="P63" s="168" t="s">
        <v>786</v>
      </c>
      <c r="Q63" s="166">
        <f t="shared" si="11"/>
        <v>70.356999999999985</v>
      </c>
      <c r="R63" s="168" t="s">
        <v>719</v>
      </c>
      <c r="S63" s="166">
        <f t="shared" si="12"/>
        <v>36.25</v>
      </c>
      <c r="T63" s="168" t="s">
        <v>766</v>
      </c>
      <c r="U63" s="166">
        <f t="shared" si="13"/>
        <v>83.5</v>
      </c>
      <c r="V63" s="168" t="s">
        <v>969</v>
      </c>
      <c r="W63" s="167">
        <v>588</v>
      </c>
      <c r="X63" s="169">
        <f t="shared" si="14"/>
        <v>49.747499999999995</v>
      </c>
      <c r="Y63" s="170">
        <f t="shared" si="15"/>
        <v>374.29449999999997</v>
      </c>
    </row>
    <row r="64" spans="1:26" ht="18" customHeight="1" x14ac:dyDescent="0.2">
      <c r="A64" s="88">
        <v>61</v>
      </c>
      <c r="B64" s="89">
        <v>71</v>
      </c>
      <c r="C64" s="109" t="s">
        <v>562</v>
      </c>
      <c r="D64" s="109" t="s">
        <v>563</v>
      </c>
      <c r="E64" s="89"/>
      <c r="F64" s="109" t="s">
        <v>680</v>
      </c>
      <c r="G64" s="90" t="s">
        <v>14</v>
      </c>
      <c r="H64" s="90" t="s">
        <v>15</v>
      </c>
      <c r="I64" s="109" t="s">
        <v>376</v>
      </c>
      <c r="J64" s="165">
        <v>9.6999999999999993</v>
      </c>
      <c r="K64" s="166">
        <f t="shared" si="8"/>
        <v>54.283000000000008</v>
      </c>
      <c r="L64" s="167">
        <v>16</v>
      </c>
      <c r="M64" s="166">
        <f t="shared" si="9"/>
        <v>59.2</v>
      </c>
      <c r="N64" s="167">
        <v>20</v>
      </c>
      <c r="O64" s="166">
        <f t="shared" si="10"/>
        <v>76</v>
      </c>
      <c r="P64" s="168" t="s">
        <v>793</v>
      </c>
      <c r="Q64" s="166">
        <f t="shared" si="11"/>
        <v>48.13899999999996</v>
      </c>
      <c r="R64" s="168" t="s">
        <v>707</v>
      </c>
      <c r="S64" s="166">
        <f t="shared" si="12"/>
        <v>50.75</v>
      </c>
      <c r="T64" s="168" t="s">
        <v>749</v>
      </c>
      <c r="U64" s="166">
        <f t="shared" si="13"/>
        <v>45.089999999999996</v>
      </c>
      <c r="V64" s="168" t="s">
        <v>929</v>
      </c>
      <c r="W64" s="167">
        <v>619</v>
      </c>
      <c r="X64" s="169">
        <f t="shared" si="14"/>
        <v>34.169999999999995</v>
      </c>
      <c r="Y64" s="170">
        <f t="shared" si="15"/>
        <v>367.63199999999995</v>
      </c>
    </row>
    <row r="65" spans="1:26" ht="12.75" x14ac:dyDescent="0.2">
      <c r="A65" s="91">
        <v>62</v>
      </c>
      <c r="B65" s="89">
        <v>87</v>
      </c>
      <c r="C65" s="109" t="s">
        <v>613</v>
      </c>
      <c r="D65" s="109" t="s">
        <v>614</v>
      </c>
      <c r="E65" s="89" t="s">
        <v>615</v>
      </c>
      <c r="F65" s="109" t="s">
        <v>615</v>
      </c>
      <c r="G65" s="90" t="s">
        <v>14</v>
      </c>
      <c r="H65" s="90" t="s">
        <v>15</v>
      </c>
      <c r="I65" s="109" t="s">
        <v>23</v>
      </c>
      <c r="J65" s="165">
        <v>9.3000000000000007</v>
      </c>
      <c r="K65" s="166">
        <f t="shared" si="8"/>
        <v>65.71099999999997</v>
      </c>
      <c r="L65" s="167">
        <v>2</v>
      </c>
      <c r="M65" s="166">
        <f t="shared" si="9"/>
        <v>7.4</v>
      </c>
      <c r="N65" s="167">
        <v>15</v>
      </c>
      <c r="O65" s="166">
        <f t="shared" si="10"/>
        <v>56</v>
      </c>
      <c r="P65" s="168" t="s">
        <v>784</v>
      </c>
      <c r="Q65" s="166">
        <f t="shared" si="11"/>
        <v>81.46599999999998</v>
      </c>
      <c r="R65" s="168" t="s">
        <v>705</v>
      </c>
      <c r="S65" s="166">
        <f t="shared" si="12"/>
        <v>46.4</v>
      </c>
      <c r="T65" s="168" t="s">
        <v>756</v>
      </c>
      <c r="U65" s="166">
        <f t="shared" si="13"/>
        <v>61.79</v>
      </c>
      <c r="V65" s="168" t="s">
        <v>984</v>
      </c>
      <c r="W65" s="167">
        <v>591</v>
      </c>
      <c r="X65" s="169">
        <f t="shared" si="14"/>
        <v>48.239999999999995</v>
      </c>
      <c r="Y65" s="170">
        <f t="shared" si="15"/>
        <v>367.00700000000001</v>
      </c>
    </row>
    <row r="66" spans="1:26" ht="12.75" x14ac:dyDescent="0.2">
      <c r="A66" s="88">
        <v>63</v>
      </c>
      <c r="B66" s="89">
        <v>31</v>
      </c>
      <c r="C66" s="109" t="s">
        <v>527</v>
      </c>
      <c r="D66" s="109" t="s">
        <v>528</v>
      </c>
      <c r="E66" s="89" t="s">
        <v>529</v>
      </c>
      <c r="F66" s="109" t="s">
        <v>529</v>
      </c>
      <c r="G66" s="90" t="s">
        <v>14</v>
      </c>
      <c r="H66" s="90" t="s">
        <v>15</v>
      </c>
      <c r="I66" s="109" t="s">
        <v>155</v>
      </c>
      <c r="J66" s="165">
        <v>9.8000000000000007</v>
      </c>
      <c r="K66" s="166">
        <f t="shared" si="8"/>
        <v>51.425999999999974</v>
      </c>
      <c r="L66" s="167">
        <v>15</v>
      </c>
      <c r="M66" s="166">
        <f t="shared" ref="M66:M96" si="16">(L66-0)*3.7</f>
        <v>55.5</v>
      </c>
      <c r="N66" s="167">
        <v>18</v>
      </c>
      <c r="O66" s="166">
        <f t="shared" ref="O66:O96" si="17">(N66-1)*4</f>
        <v>68</v>
      </c>
      <c r="P66" s="168" t="s">
        <v>787</v>
      </c>
      <c r="Q66" s="166">
        <f t="shared" ref="Q66:Q96" si="18">(9.7-P66)*37.03</f>
        <v>77.762999999999991</v>
      </c>
      <c r="R66" s="168" t="s">
        <v>737</v>
      </c>
      <c r="S66" s="166">
        <f t="shared" ref="S66:S96" si="19">(R66-155)*1.45</f>
        <v>4.3499999999999996</v>
      </c>
      <c r="T66" s="168" t="s">
        <v>763</v>
      </c>
      <c r="U66" s="166">
        <f t="shared" ref="U66:U96" si="20">(T66-9)*1.67</f>
        <v>56.78</v>
      </c>
      <c r="V66" s="168" t="s">
        <v>985</v>
      </c>
      <c r="W66" s="167">
        <v>593</v>
      </c>
      <c r="X66" s="169">
        <f t="shared" ref="X66:X100" si="21">(687-W66)*0.5025</f>
        <v>47.234999999999992</v>
      </c>
      <c r="Y66" s="170">
        <f t="shared" si="15"/>
        <v>361.05399999999997</v>
      </c>
      <c r="Z66" s="49"/>
    </row>
    <row r="67" spans="1:26" ht="12.75" x14ac:dyDescent="0.2">
      <c r="A67" s="91">
        <v>64</v>
      </c>
      <c r="B67" s="89">
        <v>76</v>
      </c>
      <c r="C67" s="109" t="s">
        <v>475</v>
      </c>
      <c r="D67" s="109" t="s">
        <v>476</v>
      </c>
      <c r="E67" s="89"/>
      <c r="F67" s="109"/>
      <c r="G67" s="90" t="s">
        <v>14</v>
      </c>
      <c r="H67" s="90" t="s">
        <v>15</v>
      </c>
      <c r="I67" s="109" t="s">
        <v>16</v>
      </c>
      <c r="J67" s="165">
        <v>10.1</v>
      </c>
      <c r="K67" s="166">
        <f t="shared" si="8"/>
        <v>42.855000000000004</v>
      </c>
      <c r="L67" s="167">
        <v>15</v>
      </c>
      <c r="M67" s="166">
        <f t="shared" si="16"/>
        <v>55.5</v>
      </c>
      <c r="N67" s="167">
        <v>17</v>
      </c>
      <c r="O67" s="166">
        <f t="shared" si="17"/>
        <v>64</v>
      </c>
      <c r="P67" s="168" t="s">
        <v>785</v>
      </c>
      <c r="Q67" s="166">
        <f t="shared" si="18"/>
        <v>66.653999999999968</v>
      </c>
      <c r="R67" s="168" t="s">
        <v>718</v>
      </c>
      <c r="S67" s="166">
        <f t="shared" si="19"/>
        <v>40.6</v>
      </c>
      <c r="T67" s="168" t="s">
        <v>748</v>
      </c>
      <c r="U67" s="166">
        <f t="shared" si="20"/>
        <v>53.44</v>
      </c>
      <c r="V67" s="168" t="s">
        <v>920</v>
      </c>
      <c r="W67" s="167">
        <v>616</v>
      </c>
      <c r="X67" s="169">
        <f t="shared" si="21"/>
        <v>35.677499999999995</v>
      </c>
      <c r="Y67" s="170">
        <f t="shared" si="15"/>
        <v>358.72649999999999</v>
      </c>
    </row>
    <row r="68" spans="1:26" ht="12.75" x14ac:dyDescent="0.2">
      <c r="A68" s="88">
        <v>65</v>
      </c>
      <c r="B68" s="89">
        <v>85</v>
      </c>
      <c r="C68" s="109" t="s">
        <v>383</v>
      </c>
      <c r="D68" s="109" t="s">
        <v>384</v>
      </c>
      <c r="E68" s="89"/>
      <c r="F68" s="109" t="s">
        <v>1003</v>
      </c>
      <c r="G68" s="90" t="s">
        <v>14</v>
      </c>
      <c r="H68" s="90" t="s">
        <v>15</v>
      </c>
      <c r="I68" s="109" t="s">
        <v>23</v>
      </c>
      <c r="J68" s="171">
        <v>9.4</v>
      </c>
      <c r="K68" s="166">
        <f t="shared" ref="K68:K99" si="22">(11.6-J68)*28.57</f>
        <v>62.853999999999978</v>
      </c>
      <c r="L68" s="172">
        <v>3</v>
      </c>
      <c r="M68" s="166">
        <f t="shared" si="16"/>
        <v>11.100000000000001</v>
      </c>
      <c r="N68" s="172">
        <v>17</v>
      </c>
      <c r="O68" s="166">
        <f t="shared" si="17"/>
        <v>64</v>
      </c>
      <c r="P68" s="173" t="s">
        <v>787</v>
      </c>
      <c r="Q68" s="166">
        <f t="shared" si="18"/>
        <v>77.762999999999991</v>
      </c>
      <c r="R68" s="173" t="s">
        <v>719</v>
      </c>
      <c r="S68" s="166">
        <f t="shared" si="19"/>
        <v>36.25</v>
      </c>
      <c r="T68" s="173" t="s">
        <v>753</v>
      </c>
      <c r="U68" s="166">
        <f t="shared" si="20"/>
        <v>65.13</v>
      </c>
      <c r="V68" s="173" t="s">
        <v>978</v>
      </c>
      <c r="W68" s="172">
        <v>611</v>
      </c>
      <c r="X68" s="169">
        <f t="shared" si="21"/>
        <v>38.19</v>
      </c>
      <c r="Y68" s="170">
        <f t="shared" ref="Y68:Y99" si="23">SUM(K68,M68,O68,Q68,S68,U68,X68)</f>
        <v>355.28699999999998</v>
      </c>
    </row>
    <row r="69" spans="1:26" ht="12.75" x14ac:dyDescent="0.2">
      <c r="A69" s="91">
        <v>66</v>
      </c>
      <c r="B69" s="89">
        <v>82</v>
      </c>
      <c r="C69" s="109" t="s">
        <v>446</v>
      </c>
      <c r="D69" s="109" t="s">
        <v>447</v>
      </c>
      <c r="E69" s="89" t="s">
        <v>448</v>
      </c>
      <c r="F69" s="109" t="s">
        <v>448</v>
      </c>
      <c r="G69" s="90" t="s">
        <v>14</v>
      </c>
      <c r="H69" s="90" t="s">
        <v>15</v>
      </c>
      <c r="I69" s="109" t="s">
        <v>369</v>
      </c>
      <c r="J69" s="171">
        <v>9.8000000000000007</v>
      </c>
      <c r="K69" s="166">
        <f t="shared" si="22"/>
        <v>51.425999999999974</v>
      </c>
      <c r="L69" s="172">
        <v>8</v>
      </c>
      <c r="M69" s="166">
        <f t="shared" si="16"/>
        <v>29.6</v>
      </c>
      <c r="N69" s="172">
        <v>18</v>
      </c>
      <c r="O69" s="166">
        <f t="shared" si="17"/>
        <v>68</v>
      </c>
      <c r="P69" s="173" t="s">
        <v>782</v>
      </c>
      <c r="Q69" s="166">
        <f t="shared" si="18"/>
        <v>55.545000000000002</v>
      </c>
      <c r="R69" s="173" t="s">
        <v>385</v>
      </c>
      <c r="S69" s="166">
        <f t="shared" si="19"/>
        <v>30.45</v>
      </c>
      <c r="T69" s="173" t="s">
        <v>763</v>
      </c>
      <c r="U69" s="166">
        <f t="shared" si="20"/>
        <v>56.78</v>
      </c>
      <c r="V69" s="173" t="s">
        <v>986</v>
      </c>
      <c r="W69" s="172">
        <v>587</v>
      </c>
      <c r="X69" s="169">
        <f t="shared" si="21"/>
        <v>50.249999999999993</v>
      </c>
      <c r="Y69" s="170">
        <f t="shared" si="23"/>
        <v>342.05099999999993</v>
      </c>
    </row>
    <row r="70" spans="1:26" ht="12.75" x14ac:dyDescent="0.2">
      <c r="A70" s="88">
        <v>67</v>
      </c>
      <c r="B70" s="89" t="s">
        <v>694</v>
      </c>
      <c r="C70" s="109" t="s">
        <v>608</v>
      </c>
      <c r="D70" s="109" t="s">
        <v>94</v>
      </c>
      <c r="E70" s="89"/>
      <c r="F70" s="109" t="s">
        <v>1005</v>
      </c>
      <c r="G70" s="90" t="s">
        <v>14</v>
      </c>
      <c r="H70" s="90" t="s">
        <v>15</v>
      </c>
      <c r="I70" s="109" t="s">
        <v>134</v>
      </c>
      <c r="J70" s="165">
        <v>9.9</v>
      </c>
      <c r="K70" s="166">
        <f t="shared" si="22"/>
        <v>48.568999999999981</v>
      </c>
      <c r="L70" s="167">
        <v>10</v>
      </c>
      <c r="M70" s="166">
        <f t="shared" si="16"/>
        <v>37</v>
      </c>
      <c r="N70" s="167">
        <v>17</v>
      </c>
      <c r="O70" s="166">
        <f t="shared" si="17"/>
        <v>64</v>
      </c>
      <c r="P70" s="168" t="s">
        <v>791</v>
      </c>
      <c r="Q70" s="166">
        <f t="shared" si="18"/>
        <v>74.059999999999974</v>
      </c>
      <c r="R70" s="168" t="s">
        <v>712</v>
      </c>
      <c r="S70" s="166">
        <f t="shared" si="19"/>
        <v>58</v>
      </c>
      <c r="T70" s="168" t="s">
        <v>772</v>
      </c>
      <c r="U70" s="166">
        <f t="shared" si="20"/>
        <v>55.11</v>
      </c>
      <c r="V70" s="168" t="s">
        <v>933</v>
      </c>
      <c r="W70" s="167">
        <v>679</v>
      </c>
      <c r="X70" s="169">
        <f t="shared" si="21"/>
        <v>4.0199999999999996</v>
      </c>
      <c r="Y70" s="170">
        <f t="shared" si="23"/>
        <v>340.75899999999996</v>
      </c>
    </row>
    <row r="71" spans="1:26" ht="12.75" x14ac:dyDescent="0.2">
      <c r="A71" s="91">
        <v>68</v>
      </c>
      <c r="B71" s="89">
        <v>63</v>
      </c>
      <c r="C71" s="109" t="s">
        <v>619</v>
      </c>
      <c r="D71" s="109" t="s">
        <v>620</v>
      </c>
      <c r="E71" s="89"/>
      <c r="F71" s="109" t="s">
        <v>690</v>
      </c>
      <c r="G71" s="90" t="s">
        <v>14</v>
      </c>
      <c r="H71" s="90" t="s">
        <v>15</v>
      </c>
      <c r="I71" s="109" t="s">
        <v>363</v>
      </c>
      <c r="J71" s="165">
        <v>9.6999999999999993</v>
      </c>
      <c r="K71" s="166">
        <f t="shared" si="22"/>
        <v>54.283000000000008</v>
      </c>
      <c r="L71" s="167">
        <v>9</v>
      </c>
      <c r="M71" s="166">
        <f t="shared" si="16"/>
        <v>33.300000000000004</v>
      </c>
      <c r="N71" s="167">
        <v>20</v>
      </c>
      <c r="O71" s="166">
        <f t="shared" si="17"/>
        <v>76</v>
      </c>
      <c r="P71" s="168" t="s">
        <v>787</v>
      </c>
      <c r="Q71" s="166">
        <f t="shared" si="18"/>
        <v>77.762999999999991</v>
      </c>
      <c r="R71" s="168" t="s">
        <v>734</v>
      </c>
      <c r="S71" s="166">
        <f t="shared" si="19"/>
        <v>31.9</v>
      </c>
      <c r="T71" s="168" t="s">
        <v>779</v>
      </c>
      <c r="U71" s="166">
        <f t="shared" si="20"/>
        <v>35.07</v>
      </c>
      <c r="V71" s="168" t="s">
        <v>973</v>
      </c>
      <c r="W71" s="167">
        <v>625</v>
      </c>
      <c r="X71" s="169">
        <f t="shared" si="21"/>
        <v>31.154999999999998</v>
      </c>
      <c r="Y71" s="170">
        <f t="shared" si="23"/>
        <v>339.47099999999995</v>
      </c>
    </row>
    <row r="72" spans="1:26" ht="12.75" x14ac:dyDescent="0.2">
      <c r="A72" s="88">
        <v>69</v>
      </c>
      <c r="B72" s="89">
        <v>22</v>
      </c>
      <c r="C72" s="109" t="s">
        <v>449</v>
      </c>
      <c r="D72" s="109" t="s">
        <v>450</v>
      </c>
      <c r="E72" s="89" t="s">
        <v>451</v>
      </c>
      <c r="F72" s="109" t="s">
        <v>451</v>
      </c>
      <c r="G72" s="90" t="s">
        <v>14</v>
      </c>
      <c r="H72" s="90" t="s">
        <v>15</v>
      </c>
      <c r="I72" s="109" t="s">
        <v>645</v>
      </c>
      <c r="J72" s="165">
        <v>9.6999999999999993</v>
      </c>
      <c r="K72" s="166">
        <f t="shared" si="22"/>
        <v>54.283000000000008</v>
      </c>
      <c r="L72" s="172">
        <v>10</v>
      </c>
      <c r="M72" s="166">
        <f t="shared" si="16"/>
        <v>37</v>
      </c>
      <c r="N72" s="172">
        <v>12</v>
      </c>
      <c r="O72" s="166">
        <f t="shared" si="17"/>
        <v>44</v>
      </c>
      <c r="P72" s="173" t="s">
        <v>792</v>
      </c>
      <c r="Q72" s="166">
        <f t="shared" si="18"/>
        <v>85.168999999999969</v>
      </c>
      <c r="R72" s="173" t="s">
        <v>721</v>
      </c>
      <c r="S72" s="166">
        <f t="shared" si="19"/>
        <v>21.75</v>
      </c>
      <c r="T72" s="173" t="s">
        <v>756</v>
      </c>
      <c r="U72" s="166">
        <f t="shared" si="20"/>
        <v>61.79</v>
      </c>
      <c r="V72" s="173" t="s">
        <v>974</v>
      </c>
      <c r="W72" s="172">
        <v>630</v>
      </c>
      <c r="X72" s="169">
        <f t="shared" si="21"/>
        <v>28.642499999999998</v>
      </c>
      <c r="Y72" s="170">
        <f t="shared" si="23"/>
        <v>332.6345</v>
      </c>
      <c r="Z72" s="49"/>
    </row>
    <row r="73" spans="1:26" ht="12.75" x14ac:dyDescent="0.2">
      <c r="A73" s="91">
        <v>70</v>
      </c>
      <c r="B73" s="89">
        <v>67</v>
      </c>
      <c r="C73" s="109" t="s">
        <v>402</v>
      </c>
      <c r="D73" s="109" t="s">
        <v>403</v>
      </c>
      <c r="E73" s="89" t="s">
        <v>404</v>
      </c>
      <c r="F73" s="109" t="s">
        <v>404</v>
      </c>
      <c r="G73" s="90" t="s">
        <v>14</v>
      </c>
      <c r="H73" s="90" t="s">
        <v>15</v>
      </c>
      <c r="I73" s="109" t="s">
        <v>51</v>
      </c>
      <c r="J73" s="171">
        <v>10.4</v>
      </c>
      <c r="K73" s="166">
        <f t="shared" si="22"/>
        <v>34.283999999999978</v>
      </c>
      <c r="L73" s="172">
        <v>11</v>
      </c>
      <c r="M73" s="166">
        <f t="shared" si="16"/>
        <v>40.700000000000003</v>
      </c>
      <c r="N73" s="172">
        <v>17</v>
      </c>
      <c r="O73" s="166">
        <f t="shared" si="17"/>
        <v>64</v>
      </c>
      <c r="P73" s="173" t="s">
        <v>788</v>
      </c>
      <c r="Q73" s="166">
        <f t="shared" si="18"/>
        <v>51.841999999999949</v>
      </c>
      <c r="R73" s="173" t="s">
        <v>719</v>
      </c>
      <c r="S73" s="166">
        <f t="shared" si="19"/>
        <v>36.25</v>
      </c>
      <c r="T73" s="173" t="s">
        <v>754</v>
      </c>
      <c r="U73" s="166">
        <f t="shared" si="20"/>
        <v>63.459999999999994</v>
      </c>
      <c r="V73" s="173" t="s">
        <v>962</v>
      </c>
      <c r="W73" s="172">
        <v>605</v>
      </c>
      <c r="X73" s="169">
        <f t="shared" si="21"/>
        <v>41.204999999999998</v>
      </c>
      <c r="Y73" s="170">
        <f t="shared" si="23"/>
        <v>331.74099999999993</v>
      </c>
    </row>
    <row r="74" spans="1:26" ht="12.75" x14ac:dyDescent="0.2">
      <c r="A74" s="88">
        <v>71</v>
      </c>
      <c r="B74" s="101" t="s">
        <v>693</v>
      </c>
      <c r="C74" s="109" t="s">
        <v>516</v>
      </c>
      <c r="D74" s="109" t="s">
        <v>517</v>
      </c>
      <c r="E74" s="89"/>
      <c r="F74" s="109" t="s">
        <v>1006</v>
      </c>
      <c r="G74" s="90" t="s">
        <v>14</v>
      </c>
      <c r="H74" s="90" t="s">
        <v>15</v>
      </c>
      <c r="I74" s="109" t="s">
        <v>134</v>
      </c>
      <c r="J74" s="165">
        <v>8.8000000000000007</v>
      </c>
      <c r="K74" s="166">
        <f t="shared" si="22"/>
        <v>79.995999999999967</v>
      </c>
      <c r="L74" s="167">
        <v>7</v>
      </c>
      <c r="M74" s="166">
        <f t="shared" si="16"/>
        <v>25.900000000000002</v>
      </c>
      <c r="N74" s="167">
        <v>12</v>
      </c>
      <c r="O74" s="166">
        <f t="shared" si="17"/>
        <v>44</v>
      </c>
      <c r="P74" s="168" t="s">
        <v>785</v>
      </c>
      <c r="Q74" s="166">
        <f t="shared" si="18"/>
        <v>66.653999999999968</v>
      </c>
      <c r="R74" s="168" t="s">
        <v>721</v>
      </c>
      <c r="S74" s="166">
        <f t="shared" si="19"/>
        <v>21.75</v>
      </c>
      <c r="T74" s="168" t="s">
        <v>764</v>
      </c>
      <c r="U74" s="166">
        <f t="shared" si="20"/>
        <v>43.42</v>
      </c>
      <c r="V74" s="168" t="s">
        <v>915</v>
      </c>
      <c r="W74" s="167">
        <v>588</v>
      </c>
      <c r="X74" s="169">
        <f t="shared" si="21"/>
        <v>49.747499999999995</v>
      </c>
      <c r="Y74" s="170">
        <f t="shared" si="23"/>
        <v>331.46749999999992</v>
      </c>
    </row>
    <row r="75" spans="1:26" ht="12.75" x14ac:dyDescent="0.2">
      <c r="A75" s="91">
        <v>71</v>
      </c>
      <c r="B75" s="89">
        <v>65</v>
      </c>
      <c r="C75" s="109" t="s">
        <v>439</v>
      </c>
      <c r="D75" s="109" t="s">
        <v>440</v>
      </c>
      <c r="E75" s="89"/>
      <c r="F75" s="109" t="s">
        <v>688</v>
      </c>
      <c r="G75" s="90" t="s">
        <v>14</v>
      </c>
      <c r="H75" s="90" t="s">
        <v>15</v>
      </c>
      <c r="I75" s="109" t="s">
        <v>363</v>
      </c>
      <c r="J75" s="171">
        <v>10.5</v>
      </c>
      <c r="K75" s="166">
        <f t="shared" si="22"/>
        <v>31.426999999999989</v>
      </c>
      <c r="L75" s="172">
        <v>14</v>
      </c>
      <c r="M75" s="166">
        <f t="shared" si="16"/>
        <v>51.800000000000004</v>
      </c>
      <c r="N75" s="172">
        <v>20</v>
      </c>
      <c r="O75" s="166">
        <f t="shared" si="17"/>
        <v>76</v>
      </c>
      <c r="P75" s="173" t="s">
        <v>795</v>
      </c>
      <c r="Q75" s="166">
        <f t="shared" si="18"/>
        <v>40.73299999999999</v>
      </c>
      <c r="R75" s="168" t="s">
        <v>719</v>
      </c>
      <c r="S75" s="166">
        <f t="shared" si="19"/>
        <v>36.25</v>
      </c>
      <c r="T75" s="173" t="s">
        <v>764</v>
      </c>
      <c r="U75" s="166">
        <f t="shared" si="20"/>
        <v>43.42</v>
      </c>
      <c r="V75" s="173" t="s">
        <v>959</v>
      </c>
      <c r="W75" s="172">
        <v>585</v>
      </c>
      <c r="X75" s="169">
        <f t="shared" si="21"/>
        <v>51.254999999999995</v>
      </c>
      <c r="Y75" s="170">
        <f t="shared" si="23"/>
        <v>330.88499999999999</v>
      </c>
    </row>
    <row r="76" spans="1:26" ht="12.75" x14ac:dyDescent="0.2">
      <c r="A76" s="88">
        <v>73</v>
      </c>
      <c r="B76" s="89">
        <v>34</v>
      </c>
      <c r="C76" s="109" t="s">
        <v>612</v>
      </c>
      <c r="D76" s="109" t="s">
        <v>188</v>
      </c>
      <c r="E76" s="89"/>
      <c r="F76" s="109" t="s">
        <v>668</v>
      </c>
      <c r="G76" s="90" t="s">
        <v>14</v>
      </c>
      <c r="H76" s="90" t="s">
        <v>15</v>
      </c>
      <c r="I76" s="109" t="s">
        <v>16</v>
      </c>
      <c r="J76" s="165">
        <v>9.4</v>
      </c>
      <c r="K76" s="166">
        <f t="shared" si="22"/>
        <v>62.853999999999978</v>
      </c>
      <c r="L76" s="167">
        <v>0</v>
      </c>
      <c r="M76" s="166">
        <f t="shared" si="16"/>
        <v>0</v>
      </c>
      <c r="N76" s="167">
        <v>16</v>
      </c>
      <c r="O76" s="166">
        <f t="shared" si="17"/>
        <v>60</v>
      </c>
      <c r="P76" s="168" t="s">
        <v>783</v>
      </c>
      <c r="Q76" s="166">
        <f t="shared" si="18"/>
        <v>62.950999999999972</v>
      </c>
      <c r="R76" s="168" t="s">
        <v>736</v>
      </c>
      <c r="S76" s="166">
        <f t="shared" si="19"/>
        <v>37.699999999999996</v>
      </c>
      <c r="T76" s="168" t="s">
        <v>765</v>
      </c>
      <c r="U76" s="166">
        <f t="shared" si="20"/>
        <v>58.449999999999996</v>
      </c>
      <c r="V76" s="168" t="s">
        <v>970</v>
      </c>
      <c r="W76" s="167">
        <v>595</v>
      </c>
      <c r="X76" s="169">
        <f t="shared" si="21"/>
        <v>46.23</v>
      </c>
      <c r="Y76" s="170">
        <f t="shared" si="23"/>
        <v>328.18499999999995</v>
      </c>
      <c r="Z76" s="49"/>
    </row>
    <row r="77" spans="1:26" ht="12.75" x14ac:dyDescent="0.2">
      <c r="A77" s="91">
        <v>74</v>
      </c>
      <c r="B77" s="89">
        <v>4</v>
      </c>
      <c r="C77" s="109" t="s">
        <v>470</v>
      </c>
      <c r="D77" s="109" t="s">
        <v>471</v>
      </c>
      <c r="E77" s="89"/>
      <c r="F77" s="109" t="s">
        <v>689</v>
      </c>
      <c r="G77" s="90" t="s">
        <v>14</v>
      </c>
      <c r="H77" s="90" t="s">
        <v>15</v>
      </c>
      <c r="I77" s="109" t="s">
        <v>363</v>
      </c>
      <c r="J77" s="165">
        <v>10.8</v>
      </c>
      <c r="K77" s="166">
        <f t="shared" si="22"/>
        <v>22.85599999999997</v>
      </c>
      <c r="L77" s="167">
        <v>9</v>
      </c>
      <c r="M77" s="166">
        <f t="shared" si="16"/>
        <v>33.300000000000004</v>
      </c>
      <c r="N77" s="167">
        <v>17</v>
      </c>
      <c r="O77" s="166">
        <f t="shared" si="17"/>
        <v>64</v>
      </c>
      <c r="P77" s="168" t="s">
        <v>781</v>
      </c>
      <c r="Q77" s="166">
        <f t="shared" si="18"/>
        <v>59.24799999999999</v>
      </c>
      <c r="R77" s="168" t="s">
        <v>714</v>
      </c>
      <c r="S77" s="166">
        <f t="shared" si="19"/>
        <v>29</v>
      </c>
      <c r="T77" s="168" t="s">
        <v>759</v>
      </c>
      <c r="U77" s="166">
        <f t="shared" si="20"/>
        <v>41.75</v>
      </c>
      <c r="V77" s="168" t="s">
        <v>908</v>
      </c>
      <c r="W77" s="167">
        <v>542</v>
      </c>
      <c r="X77" s="169">
        <f t="shared" si="21"/>
        <v>72.862499999999997</v>
      </c>
      <c r="Y77" s="170">
        <f t="shared" si="23"/>
        <v>323.01649999999995</v>
      </c>
      <c r="Z77" s="49"/>
    </row>
    <row r="78" spans="1:26" ht="12.75" x14ac:dyDescent="0.2">
      <c r="A78" s="88">
        <v>75</v>
      </c>
      <c r="B78" s="89">
        <v>84</v>
      </c>
      <c r="C78" s="109" t="s">
        <v>492</v>
      </c>
      <c r="D78" s="109" t="s">
        <v>493</v>
      </c>
      <c r="E78" s="89" t="s">
        <v>494</v>
      </c>
      <c r="F78" s="109" t="s">
        <v>494</v>
      </c>
      <c r="G78" s="90" t="s">
        <v>14</v>
      </c>
      <c r="H78" s="90" t="s">
        <v>15</v>
      </c>
      <c r="I78" s="109" t="s">
        <v>155</v>
      </c>
      <c r="J78" s="165">
        <v>10.7</v>
      </c>
      <c r="K78" s="166">
        <f t="shared" si="22"/>
        <v>25.713000000000012</v>
      </c>
      <c r="L78" s="167">
        <v>9</v>
      </c>
      <c r="M78" s="166">
        <f t="shared" si="16"/>
        <v>33.300000000000004</v>
      </c>
      <c r="N78" s="167">
        <v>17</v>
      </c>
      <c r="O78" s="166">
        <f t="shared" si="17"/>
        <v>64</v>
      </c>
      <c r="P78" s="168" t="s">
        <v>788</v>
      </c>
      <c r="Q78" s="166">
        <f t="shared" si="18"/>
        <v>51.841999999999949</v>
      </c>
      <c r="R78" s="168" t="s">
        <v>742</v>
      </c>
      <c r="S78" s="166">
        <f t="shared" si="19"/>
        <v>34.799999999999997</v>
      </c>
      <c r="T78" s="168" t="s">
        <v>776</v>
      </c>
      <c r="U78" s="166">
        <f t="shared" si="20"/>
        <v>80.16</v>
      </c>
      <c r="V78" s="168" t="s">
        <v>975</v>
      </c>
      <c r="W78" s="167">
        <v>624</v>
      </c>
      <c r="X78" s="169">
        <f t="shared" si="21"/>
        <v>31.657499999999995</v>
      </c>
      <c r="Y78" s="170">
        <f t="shared" si="23"/>
        <v>321.47249999999991</v>
      </c>
    </row>
    <row r="79" spans="1:26" ht="12.75" x14ac:dyDescent="0.2">
      <c r="A79" s="91">
        <v>76</v>
      </c>
      <c r="B79" s="89">
        <v>12</v>
      </c>
      <c r="C79" s="109" t="s">
        <v>584</v>
      </c>
      <c r="D79" s="109" t="s">
        <v>585</v>
      </c>
      <c r="E79" s="89"/>
      <c r="F79" s="109" t="s">
        <v>671</v>
      </c>
      <c r="G79" s="90" t="s">
        <v>14</v>
      </c>
      <c r="H79" s="90" t="s">
        <v>15</v>
      </c>
      <c r="I79" s="109" t="s">
        <v>370</v>
      </c>
      <c r="J79" s="165">
        <v>9.6999999999999993</v>
      </c>
      <c r="K79" s="166">
        <f t="shared" si="22"/>
        <v>54.283000000000008</v>
      </c>
      <c r="L79" s="167">
        <v>1</v>
      </c>
      <c r="M79" s="166">
        <f t="shared" si="16"/>
        <v>3.7</v>
      </c>
      <c r="N79" s="167">
        <v>18</v>
      </c>
      <c r="O79" s="166">
        <f t="shared" si="17"/>
        <v>68</v>
      </c>
      <c r="P79" s="168" t="s">
        <v>782</v>
      </c>
      <c r="Q79" s="166">
        <f t="shared" si="18"/>
        <v>55.545000000000002</v>
      </c>
      <c r="R79" s="168" t="s">
        <v>714</v>
      </c>
      <c r="S79" s="166">
        <f t="shared" si="19"/>
        <v>29</v>
      </c>
      <c r="T79" s="168" t="s">
        <v>763</v>
      </c>
      <c r="U79" s="166">
        <f t="shared" si="20"/>
        <v>56.78</v>
      </c>
      <c r="V79" s="168" t="s">
        <v>926</v>
      </c>
      <c r="W79" s="167">
        <v>583</v>
      </c>
      <c r="X79" s="169">
        <f t="shared" si="21"/>
        <v>52.259999999999991</v>
      </c>
      <c r="Y79" s="170">
        <f t="shared" si="23"/>
        <v>319.56799999999998</v>
      </c>
      <c r="Z79" s="49"/>
    </row>
    <row r="80" spans="1:26" ht="12.75" x14ac:dyDescent="0.2">
      <c r="A80" s="88">
        <v>77</v>
      </c>
      <c r="B80" s="89">
        <v>35</v>
      </c>
      <c r="C80" s="109" t="s">
        <v>569</v>
      </c>
      <c r="D80" s="109" t="s">
        <v>570</v>
      </c>
      <c r="E80" s="89" t="s">
        <v>571</v>
      </c>
      <c r="F80" s="109" t="s">
        <v>571</v>
      </c>
      <c r="G80" s="90" t="s">
        <v>14</v>
      </c>
      <c r="H80" s="90" t="s">
        <v>15</v>
      </c>
      <c r="I80" s="109" t="s">
        <v>16</v>
      </c>
      <c r="J80" s="165">
        <v>9.6</v>
      </c>
      <c r="K80" s="166">
        <f t="shared" si="22"/>
        <v>57.14</v>
      </c>
      <c r="L80" s="167">
        <v>9</v>
      </c>
      <c r="M80" s="166">
        <f t="shared" si="16"/>
        <v>33.300000000000004</v>
      </c>
      <c r="N80" s="167">
        <v>13</v>
      </c>
      <c r="O80" s="166">
        <f t="shared" si="17"/>
        <v>48</v>
      </c>
      <c r="P80" s="168" t="s">
        <v>781</v>
      </c>
      <c r="Q80" s="166">
        <f t="shared" si="18"/>
        <v>59.24799999999999</v>
      </c>
      <c r="R80" s="168" t="s">
        <v>736</v>
      </c>
      <c r="S80" s="166">
        <f t="shared" si="19"/>
        <v>37.699999999999996</v>
      </c>
      <c r="T80" s="168" t="s">
        <v>772</v>
      </c>
      <c r="U80" s="166">
        <f t="shared" si="20"/>
        <v>55.11</v>
      </c>
      <c r="V80" s="168" t="s">
        <v>963</v>
      </c>
      <c r="W80" s="167">
        <v>637</v>
      </c>
      <c r="X80" s="169">
        <f t="shared" si="21"/>
        <v>25.124999999999996</v>
      </c>
      <c r="Y80" s="170">
        <f t="shared" si="23"/>
        <v>315.62299999999999</v>
      </c>
      <c r="Z80" s="49"/>
    </row>
    <row r="81" spans="1:26" ht="12.75" x14ac:dyDescent="0.2">
      <c r="A81" s="91">
        <v>78</v>
      </c>
      <c r="B81" s="89">
        <v>3</v>
      </c>
      <c r="C81" s="109" t="s">
        <v>392</v>
      </c>
      <c r="D81" s="109" t="s">
        <v>393</v>
      </c>
      <c r="E81" s="89"/>
      <c r="F81" s="109" t="s">
        <v>687</v>
      </c>
      <c r="G81" s="90" t="s">
        <v>14</v>
      </c>
      <c r="H81" s="90" t="s">
        <v>15</v>
      </c>
      <c r="I81" s="109" t="s">
        <v>363</v>
      </c>
      <c r="J81" s="165">
        <v>9.1</v>
      </c>
      <c r="K81" s="166">
        <f t="shared" si="22"/>
        <v>71.424999999999997</v>
      </c>
      <c r="L81" s="172">
        <v>3</v>
      </c>
      <c r="M81" s="166">
        <f t="shared" si="16"/>
        <v>11.100000000000001</v>
      </c>
      <c r="N81" s="172">
        <v>10</v>
      </c>
      <c r="O81" s="166">
        <f t="shared" si="17"/>
        <v>36</v>
      </c>
      <c r="P81" s="173" t="s">
        <v>781</v>
      </c>
      <c r="Q81" s="166">
        <f t="shared" si="18"/>
        <v>59.24799999999999</v>
      </c>
      <c r="R81" s="173" t="s">
        <v>734</v>
      </c>
      <c r="S81" s="166">
        <f t="shared" si="19"/>
        <v>31.9</v>
      </c>
      <c r="T81" s="173" t="s">
        <v>768</v>
      </c>
      <c r="U81" s="166">
        <f t="shared" si="20"/>
        <v>51.769999999999996</v>
      </c>
      <c r="V81" s="173" t="s">
        <v>901</v>
      </c>
      <c r="W81" s="172">
        <v>581</v>
      </c>
      <c r="X81" s="169">
        <f t="shared" si="21"/>
        <v>53.264999999999993</v>
      </c>
      <c r="Y81" s="170">
        <f t="shared" si="23"/>
        <v>314.70799999999997</v>
      </c>
      <c r="Z81" s="49"/>
    </row>
    <row r="82" spans="1:26" ht="12.75" x14ac:dyDescent="0.2">
      <c r="A82" s="88">
        <v>78</v>
      </c>
      <c r="B82" s="89" t="s">
        <v>701</v>
      </c>
      <c r="C82" s="109" t="s">
        <v>578</v>
      </c>
      <c r="D82" s="109" t="s">
        <v>579</v>
      </c>
      <c r="E82" s="89" t="s">
        <v>580</v>
      </c>
      <c r="F82" s="109" t="s">
        <v>580</v>
      </c>
      <c r="G82" s="90" t="s">
        <v>14</v>
      </c>
      <c r="H82" s="90" t="s">
        <v>15</v>
      </c>
      <c r="I82" s="109" t="s">
        <v>18</v>
      </c>
      <c r="J82" s="178">
        <v>10.9</v>
      </c>
      <c r="K82" s="166">
        <f t="shared" si="22"/>
        <v>19.998999999999981</v>
      </c>
      <c r="L82" s="167">
        <v>10</v>
      </c>
      <c r="M82" s="166">
        <f t="shared" si="16"/>
        <v>37</v>
      </c>
      <c r="N82" s="167">
        <v>20</v>
      </c>
      <c r="O82" s="166">
        <f t="shared" si="17"/>
        <v>76</v>
      </c>
      <c r="P82" s="168" t="s">
        <v>781</v>
      </c>
      <c r="Q82" s="166">
        <f t="shared" si="18"/>
        <v>59.24799999999999</v>
      </c>
      <c r="R82" s="168" t="s">
        <v>714</v>
      </c>
      <c r="S82" s="166">
        <f t="shared" si="19"/>
        <v>29</v>
      </c>
      <c r="T82" s="176" t="s">
        <v>758</v>
      </c>
      <c r="U82" s="166">
        <f t="shared" si="20"/>
        <v>66.8</v>
      </c>
      <c r="V82" s="168" t="s">
        <v>976</v>
      </c>
      <c r="W82" s="167">
        <v>634</v>
      </c>
      <c r="X82" s="169">
        <f t="shared" si="21"/>
        <v>26.632499999999997</v>
      </c>
      <c r="Y82" s="170">
        <f t="shared" si="23"/>
        <v>314.67949999999996</v>
      </c>
    </row>
    <row r="83" spans="1:26" ht="12.75" x14ac:dyDescent="0.2">
      <c r="A83" s="91">
        <v>80</v>
      </c>
      <c r="B83" s="89">
        <v>70</v>
      </c>
      <c r="C83" s="109" t="s">
        <v>428</v>
      </c>
      <c r="D83" s="109" t="s">
        <v>429</v>
      </c>
      <c r="E83" s="89"/>
      <c r="F83" s="109" t="s">
        <v>678</v>
      </c>
      <c r="G83" s="90" t="s">
        <v>14</v>
      </c>
      <c r="H83" s="90" t="s">
        <v>15</v>
      </c>
      <c r="I83" s="109" t="s">
        <v>376</v>
      </c>
      <c r="J83" s="171">
        <v>10.4</v>
      </c>
      <c r="K83" s="166">
        <f t="shared" si="22"/>
        <v>34.283999999999978</v>
      </c>
      <c r="L83" s="172">
        <v>4</v>
      </c>
      <c r="M83" s="166">
        <f t="shared" si="16"/>
        <v>14.8</v>
      </c>
      <c r="N83" s="172">
        <v>18</v>
      </c>
      <c r="O83" s="166">
        <f t="shared" si="17"/>
        <v>68</v>
      </c>
      <c r="P83" s="173" t="s">
        <v>781</v>
      </c>
      <c r="Q83" s="166">
        <f t="shared" si="18"/>
        <v>59.24799999999999</v>
      </c>
      <c r="R83" s="173" t="s">
        <v>743</v>
      </c>
      <c r="S83" s="166">
        <f t="shared" si="19"/>
        <v>24.65</v>
      </c>
      <c r="T83" s="173" t="s">
        <v>748</v>
      </c>
      <c r="U83" s="166">
        <f t="shared" si="20"/>
        <v>53.44</v>
      </c>
      <c r="V83" s="173" t="s">
        <v>902</v>
      </c>
      <c r="W83" s="172">
        <v>579</v>
      </c>
      <c r="X83" s="169">
        <f t="shared" si="21"/>
        <v>54.269999999999996</v>
      </c>
      <c r="Y83" s="170">
        <f t="shared" si="23"/>
        <v>308.69199999999995</v>
      </c>
    </row>
    <row r="84" spans="1:26" ht="12.75" x14ac:dyDescent="0.2">
      <c r="A84" s="88">
        <v>81</v>
      </c>
      <c r="B84" s="89">
        <v>88</v>
      </c>
      <c r="C84" s="109" t="s">
        <v>107</v>
      </c>
      <c r="D84" s="109" t="s">
        <v>108</v>
      </c>
      <c r="E84" s="89" t="s">
        <v>109</v>
      </c>
      <c r="F84" s="109" t="s">
        <v>109</v>
      </c>
      <c r="G84" s="90" t="s">
        <v>14</v>
      </c>
      <c r="H84" s="90" t="s">
        <v>15</v>
      </c>
      <c r="I84" s="109" t="s">
        <v>149</v>
      </c>
      <c r="J84" s="171">
        <v>9.5</v>
      </c>
      <c r="K84" s="166">
        <f t="shared" si="22"/>
        <v>59.996999999999993</v>
      </c>
      <c r="L84" s="172">
        <v>10</v>
      </c>
      <c r="M84" s="166">
        <f t="shared" si="16"/>
        <v>37</v>
      </c>
      <c r="N84" s="172">
        <v>10</v>
      </c>
      <c r="O84" s="166">
        <f t="shared" si="17"/>
        <v>36</v>
      </c>
      <c r="P84" s="173" t="s">
        <v>795</v>
      </c>
      <c r="Q84" s="166">
        <f t="shared" si="18"/>
        <v>40.73299999999999</v>
      </c>
      <c r="R84" s="173" t="s">
        <v>743</v>
      </c>
      <c r="S84" s="166">
        <f t="shared" si="19"/>
        <v>24.65</v>
      </c>
      <c r="T84" s="173" t="s">
        <v>753</v>
      </c>
      <c r="U84" s="166">
        <f t="shared" si="20"/>
        <v>65.13</v>
      </c>
      <c r="V84" s="173" t="s">
        <v>931</v>
      </c>
      <c r="W84" s="172">
        <v>623</v>
      </c>
      <c r="X84" s="169">
        <f t="shared" si="21"/>
        <v>32.159999999999997</v>
      </c>
      <c r="Y84" s="170">
        <f t="shared" si="23"/>
        <v>295.66999999999996</v>
      </c>
    </row>
    <row r="85" spans="1:26" ht="12.75" x14ac:dyDescent="0.2">
      <c r="A85" s="91">
        <v>82</v>
      </c>
      <c r="B85" s="89">
        <v>98</v>
      </c>
      <c r="C85" s="109" t="s">
        <v>484</v>
      </c>
      <c r="D85" s="109" t="s">
        <v>485</v>
      </c>
      <c r="E85" s="89" t="s">
        <v>486</v>
      </c>
      <c r="F85" s="109" t="s">
        <v>486</v>
      </c>
      <c r="G85" s="90" t="s">
        <v>14</v>
      </c>
      <c r="H85" s="90" t="s">
        <v>15</v>
      </c>
      <c r="I85" s="109" t="s">
        <v>22</v>
      </c>
      <c r="J85" s="165">
        <v>10.199999999999999</v>
      </c>
      <c r="K85" s="166">
        <f t="shared" si="22"/>
        <v>39.998000000000012</v>
      </c>
      <c r="L85" s="167">
        <v>9</v>
      </c>
      <c r="M85" s="166">
        <f t="shared" si="16"/>
        <v>33.300000000000004</v>
      </c>
      <c r="N85" s="167">
        <v>17</v>
      </c>
      <c r="O85" s="166">
        <f t="shared" si="17"/>
        <v>64</v>
      </c>
      <c r="P85" s="168" t="s">
        <v>793</v>
      </c>
      <c r="Q85" s="166">
        <f t="shared" si="18"/>
        <v>48.13899999999996</v>
      </c>
      <c r="R85" s="168" t="s">
        <v>719</v>
      </c>
      <c r="S85" s="166">
        <f t="shared" si="19"/>
        <v>36.25</v>
      </c>
      <c r="T85" s="168" t="s">
        <v>770</v>
      </c>
      <c r="U85" s="166">
        <f t="shared" si="20"/>
        <v>48.43</v>
      </c>
      <c r="V85" s="168" t="s">
        <v>964</v>
      </c>
      <c r="W85" s="167">
        <v>638</v>
      </c>
      <c r="X85" s="169">
        <f t="shared" si="21"/>
        <v>24.622499999999999</v>
      </c>
      <c r="Y85" s="170">
        <f t="shared" si="23"/>
        <v>294.73949999999996</v>
      </c>
    </row>
    <row r="86" spans="1:26" ht="12.75" x14ac:dyDescent="0.2">
      <c r="A86" s="88">
        <v>83</v>
      </c>
      <c r="B86" s="89">
        <v>9</v>
      </c>
      <c r="C86" s="109" t="s">
        <v>425</v>
      </c>
      <c r="D86" s="109" t="s">
        <v>426</v>
      </c>
      <c r="E86" s="89" t="s">
        <v>427</v>
      </c>
      <c r="F86" s="109" t="s">
        <v>427</v>
      </c>
      <c r="G86" s="90" t="s">
        <v>14</v>
      </c>
      <c r="H86" s="90" t="s">
        <v>15</v>
      </c>
      <c r="I86" s="109" t="s">
        <v>644</v>
      </c>
      <c r="J86" s="165">
        <v>9.6999999999999993</v>
      </c>
      <c r="K86" s="166">
        <f t="shared" si="22"/>
        <v>54.283000000000008</v>
      </c>
      <c r="L86" s="172">
        <v>6</v>
      </c>
      <c r="M86" s="166">
        <f t="shared" si="16"/>
        <v>22.200000000000003</v>
      </c>
      <c r="N86" s="172">
        <v>11</v>
      </c>
      <c r="O86" s="166">
        <f t="shared" si="17"/>
        <v>40</v>
      </c>
      <c r="P86" s="173" t="s">
        <v>785</v>
      </c>
      <c r="Q86" s="166">
        <f t="shared" si="18"/>
        <v>66.653999999999968</v>
      </c>
      <c r="R86" s="173" t="s">
        <v>707</v>
      </c>
      <c r="S86" s="166">
        <f t="shared" si="19"/>
        <v>50.75</v>
      </c>
      <c r="T86" s="173" t="s">
        <v>752</v>
      </c>
      <c r="U86" s="166">
        <f t="shared" si="20"/>
        <v>60.12</v>
      </c>
      <c r="V86" s="168" t="s">
        <v>946</v>
      </c>
      <c r="W86" s="172">
        <v>687</v>
      </c>
      <c r="X86" s="169">
        <f t="shared" si="21"/>
        <v>0</v>
      </c>
      <c r="Y86" s="170">
        <f t="shared" si="23"/>
        <v>294.00699999999995</v>
      </c>
      <c r="Z86" s="49"/>
    </row>
    <row r="87" spans="1:26" ht="12.75" x14ac:dyDescent="0.2">
      <c r="A87" s="91">
        <v>84</v>
      </c>
      <c r="B87" s="89">
        <v>2</v>
      </c>
      <c r="C87" s="109" t="s">
        <v>609</v>
      </c>
      <c r="D87" s="109" t="s">
        <v>610</v>
      </c>
      <c r="E87" s="89" t="s">
        <v>611</v>
      </c>
      <c r="F87" s="109" t="s">
        <v>611</v>
      </c>
      <c r="G87" s="90" t="s">
        <v>14</v>
      </c>
      <c r="H87" s="90" t="s">
        <v>15</v>
      </c>
      <c r="I87" s="109" t="s">
        <v>19</v>
      </c>
      <c r="J87" s="165">
        <v>9.8000000000000007</v>
      </c>
      <c r="K87" s="166">
        <f t="shared" si="22"/>
        <v>51.425999999999974</v>
      </c>
      <c r="L87" s="167">
        <v>8</v>
      </c>
      <c r="M87" s="166">
        <f t="shared" si="16"/>
        <v>29.6</v>
      </c>
      <c r="N87" s="167">
        <v>7</v>
      </c>
      <c r="O87" s="166">
        <f t="shared" si="17"/>
        <v>24</v>
      </c>
      <c r="P87" s="168" t="s">
        <v>791</v>
      </c>
      <c r="Q87" s="166">
        <f t="shared" si="18"/>
        <v>74.059999999999974</v>
      </c>
      <c r="R87" s="168" t="s">
        <v>709</v>
      </c>
      <c r="S87" s="166">
        <f t="shared" si="19"/>
        <v>14.5</v>
      </c>
      <c r="T87" s="168" t="s">
        <v>772</v>
      </c>
      <c r="U87" s="166">
        <f t="shared" si="20"/>
        <v>55.11</v>
      </c>
      <c r="V87" s="168" t="s">
        <v>977</v>
      </c>
      <c r="W87" s="167">
        <v>602</v>
      </c>
      <c r="X87" s="169">
        <f t="shared" si="21"/>
        <v>42.712499999999999</v>
      </c>
      <c r="Y87" s="170">
        <f t="shared" si="23"/>
        <v>291.40849999999995</v>
      </c>
      <c r="Z87" s="49"/>
    </row>
    <row r="88" spans="1:26" ht="12.75" x14ac:dyDescent="0.2">
      <c r="A88" s="88">
        <v>84</v>
      </c>
      <c r="B88" s="89">
        <v>66</v>
      </c>
      <c r="C88" s="109" t="s">
        <v>88</v>
      </c>
      <c r="D88" s="109" t="s">
        <v>89</v>
      </c>
      <c r="E88" s="89" t="s">
        <v>90</v>
      </c>
      <c r="F88" s="109" t="s">
        <v>90</v>
      </c>
      <c r="G88" s="90" t="s">
        <v>14</v>
      </c>
      <c r="H88" s="90" t="s">
        <v>15</v>
      </c>
      <c r="I88" s="109" t="s">
        <v>61</v>
      </c>
      <c r="J88" s="165">
        <v>10.1</v>
      </c>
      <c r="K88" s="166">
        <f t="shared" si="22"/>
        <v>42.855000000000004</v>
      </c>
      <c r="L88" s="167">
        <v>17</v>
      </c>
      <c r="M88" s="166">
        <f t="shared" si="16"/>
        <v>62.900000000000006</v>
      </c>
      <c r="N88" s="167">
        <v>11</v>
      </c>
      <c r="O88" s="166">
        <f t="shared" si="17"/>
        <v>40</v>
      </c>
      <c r="P88" s="168" t="s">
        <v>797</v>
      </c>
      <c r="Q88" s="166">
        <f t="shared" si="18"/>
        <v>0</v>
      </c>
      <c r="R88" s="168" t="s">
        <v>709</v>
      </c>
      <c r="S88" s="166">
        <f t="shared" si="19"/>
        <v>14.5</v>
      </c>
      <c r="T88" s="168" t="s">
        <v>770</v>
      </c>
      <c r="U88" s="166">
        <f t="shared" si="20"/>
        <v>48.43</v>
      </c>
      <c r="V88" s="168" t="s">
        <v>992</v>
      </c>
      <c r="W88" s="167">
        <v>523</v>
      </c>
      <c r="X88" s="169">
        <f t="shared" si="21"/>
        <v>82.41</v>
      </c>
      <c r="Y88" s="170">
        <f t="shared" si="23"/>
        <v>291.09500000000003</v>
      </c>
    </row>
    <row r="89" spans="1:26" ht="12.75" x14ac:dyDescent="0.2">
      <c r="A89" s="91">
        <v>86</v>
      </c>
      <c r="B89" s="89">
        <v>95</v>
      </c>
      <c r="C89" s="109" t="s">
        <v>105</v>
      </c>
      <c r="D89" s="109" t="s">
        <v>106</v>
      </c>
      <c r="E89" s="89" t="s">
        <v>413</v>
      </c>
      <c r="F89" s="109" t="s">
        <v>413</v>
      </c>
      <c r="G89" s="90" t="s">
        <v>14</v>
      </c>
      <c r="H89" s="90" t="s">
        <v>15</v>
      </c>
      <c r="I89" s="109" t="s">
        <v>643</v>
      </c>
      <c r="J89" s="171">
        <v>10.1</v>
      </c>
      <c r="K89" s="166">
        <f t="shared" si="22"/>
        <v>42.855000000000004</v>
      </c>
      <c r="L89" s="172">
        <v>9</v>
      </c>
      <c r="M89" s="166">
        <f t="shared" si="16"/>
        <v>33.300000000000004</v>
      </c>
      <c r="N89" s="172">
        <v>15</v>
      </c>
      <c r="O89" s="166">
        <f t="shared" si="17"/>
        <v>56</v>
      </c>
      <c r="P89" s="173" t="s">
        <v>783</v>
      </c>
      <c r="Q89" s="166">
        <f t="shared" si="18"/>
        <v>62.950999999999972</v>
      </c>
      <c r="R89" s="173" t="s">
        <v>720</v>
      </c>
      <c r="S89" s="166">
        <f t="shared" si="19"/>
        <v>7.25</v>
      </c>
      <c r="T89" s="173" t="s">
        <v>750</v>
      </c>
      <c r="U89" s="166">
        <f t="shared" si="20"/>
        <v>46.76</v>
      </c>
      <c r="V89" s="173" t="s">
        <v>932</v>
      </c>
      <c r="W89" s="172">
        <v>608</v>
      </c>
      <c r="X89" s="169">
        <f t="shared" si="21"/>
        <v>39.697499999999998</v>
      </c>
      <c r="Y89" s="170">
        <f t="shared" si="23"/>
        <v>288.81349999999998</v>
      </c>
    </row>
    <row r="90" spans="1:26" ht="12.75" x14ac:dyDescent="0.2">
      <c r="A90" s="88">
        <v>87</v>
      </c>
      <c r="B90" s="89">
        <v>11</v>
      </c>
      <c r="C90" s="109" t="s">
        <v>505</v>
      </c>
      <c r="D90" s="109" t="s">
        <v>506</v>
      </c>
      <c r="E90" s="89"/>
      <c r="F90" s="109" t="s">
        <v>1008</v>
      </c>
      <c r="G90" s="90" t="s">
        <v>14</v>
      </c>
      <c r="H90" s="90" t="s">
        <v>15</v>
      </c>
      <c r="I90" s="109" t="s">
        <v>19</v>
      </c>
      <c r="J90" s="165">
        <v>9.9</v>
      </c>
      <c r="K90" s="166">
        <f t="shared" si="22"/>
        <v>48.568999999999981</v>
      </c>
      <c r="L90" s="167">
        <v>12</v>
      </c>
      <c r="M90" s="166">
        <f t="shared" si="16"/>
        <v>44.400000000000006</v>
      </c>
      <c r="N90" s="167">
        <v>7</v>
      </c>
      <c r="O90" s="166">
        <f t="shared" si="17"/>
        <v>24</v>
      </c>
      <c r="P90" s="168" t="s">
        <v>786</v>
      </c>
      <c r="Q90" s="166">
        <f t="shared" si="18"/>
        <v>70.356999999999985</v>
      </c>
      <c r="R90" s="168" t="s">
        <v>720</v>
      </c>
      <c r="S90" s="166">
        <f t="shared" si="19"/>
        <v>7.25</v>
      </c>
      <c r="T90" s="168" t="s">
        <v>770</v>
      </c>
      <c r="U90" s="166">
        <f t="shared" si="20"/>
        <v>48.43</v>
      </c>
      <c r="V90" s="168" t="s">
        <v>977</v>
      </c>
      <c r="W90" s="167">
        <v>602</v>
      </c>
      <c r="X90" s="169">
        <f t="shared" si="21"/>
        <v>42.712499999999999</v>
      </c>
      <c r="Y90" s="170">
        <f t="shared" si="23"/>
        <v>285.71849999999995</v>
      </c>
      <c r="Z90" s="49"/>
    </row>
    <row r="91" spans="1:26" ht="12.75" x14ac:dyDescent="0.2">
      <c r="A91" s="91">
        <v>88</v>
      </c>
      <c r="B91" s="89">
        <v>54</v>
      </c>
      <c r="C91" s="109" t="s">
        <v>606</v>
      </c>
      <c r="D91" s="109" t="s">
        <v>251</v>
      </c>
      <c r="E91" s="89" t="s">
        <v>607</v>
      </c>
      <c r="F91" s="109" t="s">
        <v>607</v>
      </c>
      <c r="G91" s="90" t="s">
        <v>14</v>
      </c>
      <c r="H91" s="90" t="s">
        <v>15</v>
      </c>
      <c r="I91" s="109" t="s">
        <v>23</v>
      </c>
      <c r="J91" s="165">
        <v>10</v>
      </c>
      <c r="K91" s="166">
        <f t="shared" si="22"/>
        <v>45.711999999999989</v>
      </c>
      <c r="L91" s="167">
        <v>0</v>
      </c>
      <c r="M91" s="166">
        <f t="shared" si="16"/>
        <v>0</v>
      </c>
      <c r="N91" s="167">
        <v>12</v>
      </c>
      <c r="O91" s="166">
        <f t="shared" si="17"/>
        <v>44</v>
      </c>
      <c r="P91" s="168" t="s">
        <v>781</v>
      </c>
      <c r="Q91" s="166">
        <f t="shared" si="18"/>
        <v>59.24799999999999</v>
      </c>
      <c r="R91" s="168" t="s">
        <v>719</v>
      </c>
      <c r="S91" s="166">
        <f t="shared" si="19"/>
        <v>36.25</v>
      </c>
      <c r="T91" s="168" t="s">
        <v>749</v>
      </c>
      <c r="U91" s="166">
        <f t="shared" si="20"/>
        <v>45.089999999999996</v>
      </c>
      <c r="V91" s="168" t="s">
        <v>987</v>
      </c>
      <c r="W91" s="167">
        <v>588</v>
      </c>
      <c r="X91" s="169">
        <f t="shared" si="21"/>
        <v>49.747499999999995</v>
      </c>
      <c r="Y91" s="170">
        <f t="shared" si="23"/>
        <v>280.04749999999996</v>
      </c>
      <c r="Z91" s="49"/>
    </row>
    <row r="92" spans="1:26" ht="12.75" x14ac:dyDescent="0.2">
      <c r="A92" s="88">
        <v>89</v>
      </c>
      <c r="B92" s="89">
        <v>56</v>
      </c>
      <c r="C92" s="109" t="s">
        <v>621</v>
      </c>
      <c r="D92" s="109" t="s">
        <v>622</v>
      </c>
      <c r="E92" s="89" t="s">
        <v>623</v>
      </c>
      <c r="F92" s="109" t="s">
        <v>623</v>
      </c>
      <c r="G92" s="90" t="s">
        <v>14</v>
      </c>
      <c r="H92" s="90" t="s">
        <v>15</v>
      </c>
      <c r="I92" s="109" t="s">
        <v>72</v>
      </c>
      <c r="J92" s="165">
        <v>10.3</v>
      </c>
      <c r="K92" s="166">
        <f t="shared" si="22"/>
        <v>37.14099999999997</v>
      </c>
      <c r="L92" s="167">
        <v>4</v>
      </c>
      <c r="M92" s="166">
        <f t="shared" si="16"/>
        <v>14.8</v>
      </c>
      <c r="N92" s="167">
        <v>18</v>
      </c>
      <c r="O92" s="166">
        <f t="shared" si="17"/>
        <v>68</v>
      </c>
      <c r="P92" s="168" t="s">
        <v>788</v>
      </c>
      <c r="Q92" s="166">
        <f t="shared" si="18"/>
        <v>51.841999999999949</v>
      </c>
      <c r="R92" s="168" t="s">
        <v>714</v>
      </c>
      <c r="S92" s="166">
        <f t="shared" si="19"/>
        <v>29</v>
      </c>
      <c r="T92" s="168" t="s">
        <v>772</v>
      </c>
      <c r="U92" s="166">
        <f t="shared" si="20"/>
        <v>55.11</v>
      </c>
      <c r="V92" s="168" t="s">
        <v>893</v>
      </c>
      <c r="W92" s="167">
        <v>643</v>
      </c>
      <c r="X92" s="169">
        <f t="shared" si="21"/>
        <v>22.11</v>
      </c>
      <c r="Y92" s="170">
        <f t="shared" si="23"/>
        <v>278.00299999999993</v>
      </c>
    </row>
    <row r="93" spans="1:26" ht="12.75" x14ac:dyDescent="0.2">
      <c r="A93" s="91">
        <v>90</v>
      </c>
      <c r="B93" s="89">
        <v>100</v>
      </c>
      <c r="C93" s="109" t="s">
        <v>481</v>
      </c>
      <c r="D93" s="109" t="s">
        <v>482</v>
      </c>
      <c r="E93" s="89" t="s">
        <v>483</v>
      </c>
      <c r="F93" s="109" t="s">
        <v>483</v>
      </c>
      <c r="G93" s="90" t="s">
        <v>14</v>
      </c>
      <c r="H93" s="90" t="s">
        <v>15</v>
      </c>
      <c r="I93" s="109" t="s">
        <v>22</v>
      </c>
      <c r="J93" s="165">
        <v>10.4</v>
      </c>
      <c r="K93" s="166">
        <f t="shared" si="22"/>
        <v>34.283999999999978</v>
      </c>
      <c r="L93" s="167">
        <v>7</v>
      </c>
      <c r="M93" s="166">
        <f t="shared" si="16"/>
        <v>25.900000000000002</v>
      </c>
      <c r="N93" s="167">
        <v>20</v>
      </c>
      <c r="O93" s="166">
        <f t="shared" si="17"/>
        <v>76</v>
      </c>
      <c r="P93" s="168" t="s">
        <v>793</v>
      </c>
      <c r="Q93" s="166">
        <f t="shared" si="18"/>
        <v>48.13899999999996</v>
      </c>
      <c r="R93" s="168" t="s">
        <v>727</v>
      </c>
      <c r="S93" s="166">
        <f t="shared" si="19"/>
        <v>47.85</v>
      </c>
      <c r="T93" s="168" t="s">
        <v>778</v>
      </c>
      <c r="U93" s="166">
        <f t="shared" si="20"/>
        <v>40.08</v>
      </c>
      <c r="V93" s="168" t="s">
        <v>896</v>
      </c>
      <c r="W93" s="167">
        <v>681</v>
      </c>
      <c r="X93" s="169">
        <f t="shared" si="21"/>
        <v>3.0149999999999997</v>
      </c>
      <c r="Y93" s="170">
        <f t="shared" si="23"/>
        <v>275.26799999999992</v>
      </c>
    </row>
    <row r="94" spans="1:26" ht="12.75" x14ac:dyDescent="0.2">
      <c r="A94" s="88">
        <v>91</v>
      </c>
      <c r="B94" s="89">
        <v>69</v>
      </c>
      <c r="C94" s="109" t="s">
        <v>408</v>
      </c>
      <c r="D94" s="109" t="s">
        <v>409</v>
      </c>
      <c r="E94" s="89"/>
      <c r="F94" s="109" t="s">
        <v>679</v>
      </c>
      <c r="G94" s="90" t="s">
        <v>14</v>
      </c>
      <c r="H94" s="90" t="s">
        <v>15</v>
      </c>
      <c r="I94" s="109" t="s">
        <v>376</v>
      </c>
      <c r="J94" s="171">
        <v>9.9</v>
      </c>
      <c r="K94" s="166">
        <f t="shared" si="22"/>
        <v>48.568999999999981</v>
      </c>
      <c r="L94" s="172">
        <v>7</v>
      </c>
      <c r="M94" s="166">
        <f t="shared" si="16"/>
        <v>25.900000000000002</v>
      </c>
      <c r="N94" s="172">
        <v>18</v>
      </c>
      <c r="O94" s="166">
        <f t="shared" si="17"/>
        <v>68</v>
      </c>
      <c r="P94" s="173" t="s">
        <v>786</v>
      </c>
      <c r="Q94" s="166">
        <f t="shared" si="18"/>
        <v>70.356999999999985</v>
      </c>
      <c r="R94" s="173" t="s">
        <v>718</v>
      </c>
      <c r="S94" s="166">
        <f t="shared" si="19"/>
        <v>40.6</v>
      </c>
      <c r="T94" s="173" t="s">
        <v>73</v>
      </c>
      <c r="U94" s="166">
        <f t="shared" si="20"/>
        <v>20.04</v>
      </c>
      <c r="V94" s="173" t="s">
        <v>948</v>
      </c>
      <c r="W94" s="172">
        <v>685</v>
      </c>
      <c r="X94" s="169">
        <f t="shared" si="21"/>
        <v>1.0049999999999999</v>
      </c>
      <c r="Y94" s="170">
        <f t="shared" si="23"/>
        <v>274.47099999999995</v>
      </c>
    </row>
    <row r="95" spans="1:26" ht="12.75" x14ac:dyDescent="0.2">
      <c r="A95" s="91">
        <v>92</v>
      </c>
      <c r="B95" s="89">
        <v>38</v>
      </c>
      <c r="C95" s="109" t="s">
        <v>597</v>
      </c>
      <c r="D95" s="109" t="s">
        <v>598</v>
      </c>
      <c r="E95" s="89" t="s">
        <v>599</v>
      </c>
      <c r="F95" s="109" t="s">
        <v>599</v>
      </c>
      <c r="G95" s="90" t="s">
        <v>14</v>
      </c>
      <c r="H95" s="90" t="s">
        <v>15</v>
      </c>
      <c r="I95" s="109" t="s">
        <v>375</v>
      </c>
      <c r="J95" s="165">
        <v>10.1</v>
      </c>
      <c r="K95" s="166">
        <f t="shared" si="22"/>
        <v>42.855000000000004</v>
      </c>
      <c r="L95" s="167">
        <v>19</v>
      </c>
      <c r="M95" s="166">
        <f t="shared" si="16"/>
        <v>70.3</v>
      </c>
      <c r="N95" s="167">
        <v>1</v>
      </c>
      <c r="O95" s="166">
        <f t="shared" si="17"/>
        <v>0</v>
      </c>
      <c r="P95" s="168" t="s">
        <v>786</v>
      </c>
      <c r="Q95" s="166">
        <f t="shared" si="18"/>
        <v>70.356999999999985</v>
      </c>
      <c r="R95" s="168" t="s">
        <v>724</v>
      </c>
      <c r="S95" s="166">
        <f t="shared" si="19"/>
        <v>11.6</v>
      </c>
      <c r="T95" s="168" t="s">
        <v>751</v>
      </c>
      <c r="U95" s="166">
        <f t="shared" si="20"/>
        <v>75.149999999999991</v>
      </c>
      <c r="V95" s="168" t="s">
        <v>993</v>
      </c>
      <c r="W95" s="167">
        <v>687</v>
      </c>
      <c r="X95" s="169">
        <f t="shared" si="21"/>
        <v>0</v>
      </c>
      <c r="Y95" s="170">
        <f t="shared" si="23"/>
        <v>270.262</v>
      </c>
      <c r="Z95" s="49"/>
    </row>
    <row r="96" spans="1:26" ht="12.75" x14ac:dyDescent="0.2">
      <c r="A96" s="88">
        <v>93</v>
      </c>
      <c r="B96" s="89">
        <v>1</v>
      </c>
      <c r="C96" s="109" t="s">
        <v>464</v>
      </c>
      <c r="D96" s="109" t="s">
        <v>465</v>
      </c>
      <c r="E96" s="89" t="s">
        <v>466</v>
      </c>
      <c r="F96" s="109" t="s">
        <v>466</v>
      </c>
      <c r="G96" s="90" t="s">
        <v>14</v>
      </c>
      <c r="H96" s="90" t="s">
        <v>15</v>
      </c>
      <c r="I96" s="109" t="s">
        <v>155</v>
      </c>
      <c r="J96" s="165">
        <v>10.5</v>
      </c>
      <c r="K96" s="166">
        <f t="shared" si="22"/>
        <v>31.426999999999989</v>
      </c>
      <c r="L96" s="167">
        <v>12</v>
      </c>
      <c r="M96" s="166">
        <f t="shared" si="16"/>
        <v>44.400000000000006</v>
      </c>
      <c r="N96" s="167">
        <v>8</v>
      </c>
      <c r="O96" s="166">
        <f t="shared" si="17"/>
        <v>28</v>
      </c>
      <c r="P96" s="168" t="s">
        <v>786</v>
      </c>
      <c r="Q96" s="166">
        <f t="shared" si="18"/>
        <v>70.356999999999985</v>
      </c>
      <c r="R96" s="168" t="s">
        <v>714</v>
      </c>
      <c r="S96" s="166">
        <f t="shared" si="19"/>
        <v>29</v>
      </c>
      <c r="T96" s="168" t="s">
        <v>759</v>
      </c>
      <c r="U96" s="166">
        <f t="shared" si="20"/>
        <v>41.75</v>
      </c>
      <c r="V96" s="168" t="s">
        <v>910</v>
      </c>
      <c r="W96" s="167">
        <v>652</v>
      </c>
      <c r="X96" s="169">
        <f t="shared" si="21"/>
        <v>17.587499999999999</v>
      </c>
      <c r="Y96" s="170">
        <f t="shared" si="23"/>
        <v>262.52149999999995</v>
      </c>
    </row>
    <row r="97" spans="1:26" ht="12.75" x14ac:dyDescent="0.2">
      <c r="A97" s="91">
        <v>94</v>
      </c>
      <c r="B97" s="89">
        <v>27</v>
      </c>
      <c r="C97" s="109" t="s">
        <v>498</v>
      </c>
      <c r="D97" s="109" t="s">
        <v>499</v>
      </c>
      <c r="E97" s="89" t="s">
        <v>500</v>
      </c>
      <c r="F97" s="109" t="s">
        <v>500</v>
      </c>
      <c r="G97" s="90" t="s">
        <v>14</v>
      </c>
      <c r="H97" s="90" t="s">
        <v>15</v>
      </c>
      <c r="I97" s="109" t="s">
        <v>16</v>
      </c>
      <c r="J97" s="165">
        <v>11.6</v>
      </c>
      <c r="K97" s="166">
        <f t="shared" si="22"/>
        <v>0</v>
      </c>
      <c r="L97" s="167">
        <v>11</v>
      </c>
      <c r="M97" s="166">
        <f t="shared" ref="M97:M100" si="24">(L97-0)*3.7</f>
        <v>40.700000000000003</v>
      </c>
      <c r="N97" s="167">
        <v>10</v>
      </c>
      <c r="O97" s="166">
        <f t="shared" ref="O97:O100" si="25">(N97-1)*4</f>
        <v>36</v>
      </c>
      <c r="P97" s="168" t="s">
        <v>783</v>
      </c>
      <c r="Q97" s="166">
        <f t="shared" ref="Q97:Q100" si="26">(9.7-P97)*37.03</f>
        <v>62.950999999999972</v>
      </c>
      <c r="R97" s="168" t="s">
        <v>721</v>
      </c>
      <c r="S97" s="166">
        <f t="shared" ref="S97:S100" si="27">(R97-155)*1.45</f>
        <v>21.75</v>
      </c>
      <c r="T97" s="168" t="s">
        <v>772</v>
      </c>
      <c r="U97" s="166">
        <f t="shared" ref="U97:U100" si="28">(T97-9)*1.67</f>
        <v>55.11</v>
      </c>
      <c r="V97" s="168" t="s">
        <v>921</v>
      </c>
      <c r="W97" s="167">
        <v>609</v>
      </c>
      <c r="X97" s="169">
        <f t="shared" si="21"/>
        <v>39.194999999999993</v>
      </c>
      <c r="Y97" s="170">
        <f t="shared" si="23"/>
        <v>255.70599999999996</v>
      </c>
      <c r="Z97" s="49"/>
    </row>
    <row r="98" spans="1:26" ht="12.75" x14ac:dyDescent="0.2">
      <c r="A98" s="88">
        <v>95</v>
      </c>
      <c r="B98" s="89">
        <v>53</v>
      </c>
      <c r="C98" s="109" t="s">
        <v>548</v>
      </c>
      <c r="D98" s="109" t="s">
        <v>549</v>
      </c>
      <c r="E98" s="89"/>
      <c r="F98" s="109"/>
      <c r="G98" s="90" t="s">
        <v>14</v>
      </c>
      <c r="H98" s="90" t="s">
        <v>15</v>
      </c>
      <c r="I98" s="109" t="s">
        <v>137</v>
      </c>
      <c r="J98" s="165">
        <v>9.6999999999999993</v>
      </c>
      <c r="K98" s="166">
        <f t="shared" si="22"/>
        <v>54.283000000000008</v>
      </c>
      <c r="L98" s="167">
        <v>3</v>
      </c>
      <c r="M98" s="166">
        <f t="shared" si="24"/>
        <v>11.100000000000001</v>
      </c>
      <c r="N98" s="167">
        <v>10</v>
      </c>
      <c r="O98" s="166">
        <f t="shared" si="25"/>
        <v>36</v>
      </c>
      <c r="P98" s="168" t="s">
        <v>786</v>
      </c>
      <c r="Q98" s="166">
        <f t="shared" si="26"/>
        <v>70.356999999999985</v>
      </c>
      <c r="R98" s="168" t="s">
        <v>734</v>
      </c>
      <c r="S98" s="166">
        <f t="shared" si="27"/>
        <v>31.9</v>
      </c>
      <c r="T98" s="168" t="s">
        <v>127</v>
      </c>
      <c r="U98" s="166">
        <f t="shared" si="28"/>
        <v>0</v>
      </c>
      <c r="V98" s="168" t="s">
        <v>912</v>
      </c>
      <c r="W98" s="167">
        <v>592</v>
      </c>
      <c r="X98" s="169">
        <f t="shared" si="21"/>
        <v>47.737499999999997</v>
      </c>
      <c r="Y98" s="170">
        <f t="shared" si="23"/>
        <v>251.3775</v>
      </c>
      <c r="Z98" s="49"/>
    </row>
    <row r="99" spans="1:26" ht="12.75" x14ac:dyDescent="0.2">
      <c r="A99" s="91">
        <v>96</v>
      </c>
      <c r="B99" s="89">
        <v>37</v>
      </c>
      <c r="C99" s="111" t="s">
        <v>501</v>
      </c>
      <c r="D99" s="109" t="s">
        <v>502</v>
      </c>
      <c r="E99" s="89"/>
      <c r="F99" s="109" t="s">
        <v>659</v>
      </c>
      <c r="G99" s="90" t="s">
        <v>14</v>
      </c>
      <c r="H99" s="90" t="s">
        <v>15</v>
      </c>
      <c r="I99" s="109" t="s">
        <v>375</v>
      </c>
      <c r="J99" s="165">
        <v>10.8</v>
      </c>
      <c r="K99" s="166">
        <f t="shared" si="22"/>
        <v>22.85599999999997</v>
      </c>
      <c r="L99" s="167">
        <v>15</v>
      </c>
      <c r="M99" s="166">
        <f t="shared" si="24"/>
        <v>55.5</v>
      </c>
      <c r="N99" s="167">
        <v>8</v>
      </c>
      <c r="O99" s="166">
        <f t="shared" si="25"/>
        <v>28</v>
      </c>
      <c r="P99" s="168" t="s">
        <v>793</v>
      </c>
      <c r="Q99" s="166">
        <f t="shared" si="26"/>
        <v>48.13899999999996</v>
      </c>
      <c r="R99" s="168" t="s">
        <v>723</v>
      </c>
      <c r="S99" s="166">
        <f t="shared" si="27"/>
        <v>0</v>
      </c>
      <c r="T99" s="168" t="s">
        <v>764</v>
      </c>
      <c r="U99" s="166">
        <f t="shared" si="28"/>
        <v>43.42</v>
      </c>
      <c r="V99" s="168" t="s">
        <v>895</v>
      </c>
      <c r="W99" s="167">
        <v>646</v>
      </c>
      <c r="X99" s="169">
        <f t="shared" si="21"/>
        <v>20.602499999999999</v>
      </c>
      <c r="Y99" s="170">
        <f t="shared" si="23"/>
        <v>218.5174999999999</v>
      </c>
      <c r="Z99" s="49"/>
    </row>
    <row r="100" spans="1:26" ht="12.75" x14ac:dyDescent="0.2">
      <c r="A100" s="88">
        <v>97</v>
      </c>
      <c r="B100" s="89">
        <v>29</v>
      </c>
      <c r="C100" s="109" t="s">
        <v>595</v>
      </c>
      <c r="D100" s="109" t="s">
        <v>126</v>
      </c>
      <c r="E100" s="89" t="s">
        <v>596</v>
      </c>
      <c r="F100" s="109" t="s">
        <v>596</v>
      </c>
      <c r="G100" s="90" t="s">
        <v>14</v>
      </c>
      <c r="H100" s="90" t="s">
        <v>15</v>
      </c>
      <c r="I100" s="109" t="s">
        <v>371</v>
      </c>
      <c r="J100" s="165">
        <v>11.5</v>
      </c>
      <c r="K100" s="166">
        <f t="shared" ref="K100:K102" si="29">(11.6-J100)*28.57</f>
        <v>2.85699999999999</v>
      </c>
      <c r="L100" s="167">
        <v>5</v>
      </c>
      <c r="M100" s="166">
        <f t="shared" si="24"/>
        <v>18.5</v>
      </c>
      <c r="N100" s="167">
        <v>15</v>
      </c>
      <c r="O100" s="166">
        <f t="shared" si="25"/>
        <v>56</v>
      </c>
      <c r="P100" s="168" t="s">
        <v>789</v>
      </c>
      <c r="Q100" s="166">
        <f t="shared" si="26"/>
        <v>33.326999999999948</v>
      </c>
      <c r="R100" s="168" t="s">
        <v>709</v>
      </c>
      <c r="S100" s="166">
        <f t="shared" si="27"/>
        <v>14.5</v>
      </c>
      <c r="T100" s="168" t="s">
        <v>750</v>
      </c>
      <c r="U100" s="166">
        <f t="shared" si="28"/>
        <v>46.76</v>
      </c>
      <c r="V100" s="168"/>
      <c r="W100" s="167">
        <v>687</v>
      </c>
      <c r="X100" s="169">
        <f t="shared" si="21"/>
        <v>0</v>
      </c>
      <c r="Y100" s="170">
        <f t="shared" ref="Y100:Y102" si="30">SUM(K100,M100,O100,Q100,S100,U100,X100)</f>
        <v>171.94399999999993</v>
      </c>
      <c r="Z100" s="49"/>
    </row>
    <row r="101" spans="1:26" ht="12.75" x14ac:dyDescent="0.2">
      <c r="A101" s="100"/>
      <c r="B101" s="89">
        <v>384</v>
      </c>
      <c r="C101" s="109" t="s">
        <v>477</v>
      </c>
      <c r="D101" s="109" t="s">
        <v>478</v>
      </c>
      <c r="E101" s="89"/>
      <c r="F101" s="109" t="s">
        <v>664</v>
      </c>
      <c r="G101" s="90" t="s">
        <v>14</v>
      </c>
      <c r="H101" s="90" t="s">
        <v>15</v>
      </c>
      <c r="I101" s="109" t="s">
        <v>87</v>
      </c>
      <c r="J101" s="178">
        <v>9.4</v>
      </c>
      <c r="K101" s="166">
        <f t="shared" si="29"/>
        <v>62.853999999999978</v>
      </c>
      <c r="L101" s="167">
        <v>0</v>
      </c>
      <c r="M101" s="166">
        <f t="shared" ref="M101:M102" si="31">(L101-0)*3.7</f>
        <v>0</v>
      </c>
      <c r="N101" s="167">
        <v>1</v>
      </c>
      <c r="O101" s="166">
        <f t="shared" ref="O101:O102" si="32">(N101-1)*4</f>
        <v>0</v>
      </c>
      <c r="P101" s="168" t="s">
        <v>786</v>
      </c>
      <c r="Q101" s="166">
        <f t="shared" ref="Q101:Q102" si="33">(9.7-P101)*37.03</f>
        <v>70.356999999999985</v>
      </c>
      <c r="R101" s="168" t="s">
        <v>723</v>
      </c>
      <c r="S101" s="166">
        <f t="shared" ref="S101:S102" si="34">(R101-155)*1.45</f>
        <v>0</v>
      </c>
      <c r="T101" s="168" t="s">
        <v>127</v>
      </c>
      <c r="U101" s="166">
        <f t="shared" ref="U101:U102" si="35">(T101-9)*1.67</f>
        <v>0</v>
      </c>
      <c r="V101" s="168"/>
      <c r="W101" s="167">
        <v>687</v>
      </c>
      <c r="X101" s="169">
        <f t="shared" ref="X101:X102" si="36">(687-W101)*0.5025</f>
        <v>0</v>
      </c>
      <c r="Y101" s="170">
        <f t="shared" si="30"/>
        <v>133.21099999999996</v>
      </c>
    </row>
    <row r="102" spans="1:26" ht="12.75" x14ac:dyDescent="0.2">
      <c r="A102" s="94"/>
      <c r="B102" s="89">
        <v>383</v>
      </c>
      <c r="C102" s="109" t="s">
        <v>567</v>
      </c>
      <c r="D102" s="109" t="s">
        <v>568</v>
      </c>
      <c r="E102" s="89"/>
      <c r="F102" s="109" t="s">
        <v>663</v>
      </c>
      <c r="G102" s="90" t="s">
        <v>14</v>
      </c>
      <c r="H102" s="90" t="s">
        <v>15</v>
      </c>
      <c r="I102" s="109" t="s">
        <v>87</v>
      </c>
      <c r="J102" s="165">
        <v>10.4</v>
      </c>
      <c r="K102" s="166">
        <f t="shared" si="29"/>
        <v>34.283999999999978</v>
      </c>
      <c r="L102" s="167">
        <v>0</v>
      </c>
      <c r="M102" s="166">
        <f t="shared" si="31"/>
        <v>0</v>
      </c>
      <c r="N102" s="167">
        <v>1</v>
      </c>
      <c r="O102" s="166">
        <f t="shared" si="32"/>
        <v>0</v>
      </c>
      <c r="P102" s="168" t="s">
        <v>788</v>
      </c>
      <c r="Q102" s="166">
        <f t="shared" si="33"/>
        <v>51.841999999999949</v>
      </c>
      <c r="R102" s="168" t="s">
        <v>723</v>
      </c>
      <c r="S102" s="166">
        <f t="shared" si="34"/>
        <v>0</v>
      </c>
      <c r="T102" s="168" t="s">
        <v>127</v>
      </c>
      <c r="U102" s="166">
        <f t="shared" si="35"/>
        <v>0</v>
      </c>
      <c r="V102" s="168"/>
      <c r="W102" s="167">
        <v>687</v>
      </c>
      <c r="X102" s="169">
        <f t="shared" si="36"/>
        <v>0</v>
      </c>
      <c r="Y102" s="170">
        <f t="shared" si="30"/>
        <v>86.12599999999992</v>
      </c>
    </row>
    <row r="103" spans="1:26" ht="15" x14ac:dyDescent="0.25">
      <c r="A103" s="6"/>
      <c r="B103" s="70"/>
      <c r="C103" s="70"/>
      <c r="D103" s="70"/>
      <c r="E103" s="70"/>
      <c r="F103" s="70"/>
      <c r="G103" s="71"/>
      <c r="H103" s="71"/>
      <c r="I103" s="70"/>
      <c r="J103" s="67"/>
      <c r="K103" s="72"/>
      <c r="L103" s="68"/>
      <c r="M103" s="72"/>
      <c r="N103" s="68"/>
      <c r="O103" s="72"/>
      <c r="P103" s="69"/>
      <c r="Q103" s="72"/>
      <c r="R103" s="69"/>
      <c r="S103" s="72"/>
      <c r="T103" s="69"/>
      <c r="U103" s="72"/>
      <c r="V103" s="69"/>
      <c r="W103" s="68"/>
      <c r="X103" s="71"/>
      <c r="Y103" s="73"/>
      <c r="Z103" s="6"/>
    </row>
    <row r="104" spans="1:26" ht="15" x14ac:dyDescent="0.25">
      <c r="A104" s="6"/>
      <c r="B104" s="70"/>
      <c r="C104" s="87" t="s">
        <v>1013</v>
      </c>
      <c r="D104" s="70"/>
      <c r="E104" s="70"/>
      <c r="F104" s="70"/>
      <c r="G104" s="71"/>
      <c r="H104" s="71"/>
      <c r="I104" s="70"/>
      <c r="J104" s="67"/>
      <c r="K104" s="72"/>
      <c r="L104" s="68"/>
      <c r="M104" s="72"/>
      <c r="N104" s="68"/>
      <c r="O104" s="72"/>
      <c r="P104" s="69"/>
      <c r="Q104" s="72"/>
      <c r="R104" s="69"/>
      <c r="S104" s="72"/>
      <c r="T104" s="69"/>
      <c r="U104" s="72"/>
      <c r="V104" s="69"/>
      <c r="W104" s="68"/>
      <c r="X104" s="71"/>
      <c r="Y104" s="73"/>
      <c r="Z104" s="6"/>
    </row>
    <row r="105" spans="1:26" ht="26.25" customHeight="1" x14ac:dyDescent="0.2">
      <c r="A105" s="155" t="s">
        <v>995</v>
      </c>
      <c r="B105" s="160" t="s">
        <v>0</v>
      </c>
      <c r="C105" s="160" t="s">
        <v>1</v>
      </c>
      <c r="D105" s="159" t="s">
        <v>2</v>
      </c>
      <c r="E105" s="159" t="s">
        <v>3</v>
      </c>
      <c r="F105" s="153" t="s">
        <v>17</v>
      </c>
      <c r="G105" s="159" t="s">
        <v>5</v>
      </c>
      <c r="H105" s="160" t="s">
        <v>4</v>
      </c>
      <c r="I105" s="159" t="s">
        <v>6</v>
      </c>
      <c r="J105" s="152" t="s">
        <v>656</v>
      </c>
      <c r="K105" s="152"/>
      <c r="L105" s="158" t="s">
        <v>59</v>
      </c>
      <c r="M105" s="152"/>
      <c r="N105" s="152" t="s">
        <v>10</v>
      </c>
      <c r="O105" s="152"/>
      <c r="P105" s="152" t="s">
        <v>11</v>
      </c>
      <c r="Q105" s="152"/>
      <c r="R105" s="152" t="s">
        <v>12</v>
      </c>
      <c r="S105" s="152"/>
      <c r="T105" s="158" t="s">
        <v>13</v>
      </c>
      <c r="U105" s="152"/>
      <c r="V105" s="152" t="s">
        <v>657</v>
      </c>
      <c r="W105" s="152"/>
      <c r="X105" s="152"/>
      <c r="Y105" s="153" t="s">
        <v>25</v>
      </c>
    </row>
    <row r="106" spans="1:26" ht="16.5" x14ac:dyDescent="0.2">
      <c r="A106" s="157"/>
      <c r="B106" s="160"/>
      <c r="C106" s="160"/>
      <c r="D106" s="159"/>
      <c r="E106" s="159"/>
      <c r="F106" s="154"/>
      <c r="G106" s="159"/>
      <c r="H106" s="160"/>
      <c r="I106" s="159"/>
      <c r="J106" s="85" t="s">
        <v>7</v>
      </c>
      <c r="K106" s="79" t="s">
        <v>9</v>
      </c>
      <c r="L106" s="79" t="s">
        <v>7</v>
      </c>
      <c r="M106" s="79" t="s">
        <v>9</v>
      </c>
      <c r="N106" s="79" t="s">
        <v>7</v>
      </c>
      <c r="O106" s="79" t="s">
        <v>9</v>
      </c>
      <c r="P106" s="86" t="s">
        <v>7</v>
      </c>
      <c r="Q106" s="79" t="s">
        <v>9</v>
      </c>
      <c r="R106" s="86" t="s">
        <v>7</v>
      </c>
      <c r="S106" s="79" t="s">
        <v>9</v>
      </c>
      <c r="T106" s="86" t="s">
        <v>7</v>
      </c>
      <c r="U106" s="79" t="s">
        <v>9</v>
      </c>
      <c r="V106" s="86" t="s">
        <v>7</v>
      </c>
      <c r="W106" s="79"/>
      <c r="X106" s="79" t="s">
        <v>9</v>
      </c>
      <c r="Y106" s="154"/>
    </row>
    <row r="107" spans="1:26" s="50" customFormat="1" ht="12.75" x14ac:dyDescent="0.2">
      <c r="A107" s="94">
        <v>1</v>
      </c>
      <c r="B107" s="89">
        <v>77</v>
      </c>
      <c r="C107" s="89" t="s">
        <v>564</v>
      </c>
      <c r="D107" s="109" t="s">
        <v>565</v>
      </c>
      <c r="E107" s="109" t="s">
        <v>566</v>
      </c>
      <c r="F107" s="109" t="s">
        <v>566</v>
      </c>
      <c r="G107" s="90" t="s">
        <v>14</v>
      </c>
      <c r="H107" s="90" t="s">
        <v>15</v>
      </c>
      <c r="I107" s="102" t="s">
        <v>650</v>
      </c>
      <c r="J107" s="112">
        <v>8.5</v>
      </c>
      <c r="K107" s="113">
        <f t="shared" ref="K107:K117" si="37">(11.6-J107)*28.57</f>
        <v>88.566999999999993</v>
      </c>
      <c r="L107" s="114">
        <v>18</v>
      </c>
      <c r="M107" s="113">
        <f t="shared" ref="M107:M114" si="38">(L107-0)*3.7</f>
        <v>66.600000000000009</v>
      </c>
      <c r="N107" s="114">
        <v>15</v>
      </c>
      <c r="O107" s="113">
        <f t="shared" ref="O107:O114" si="39">(N107-1)*4</f>
        <v>56</v>
      </c>
      <c r="P107" s="115" t="s">
        <v>792</v>
      </c>
      <c r="Q107" s="113">
        <f t="shared" ref="Q107:Q114" si="40">(9.7-P107)*37.03</f>
        <v>85.168999999999969</v>
      </c>
      <c r="R107" s="115" t="s">
        <v>735</v>
      </c>
      <c r="S107" s="113">
        <f t="shared" ref="S107:S114" si="41">(R107-155)*1.45</f>
        <v>72.5</v>
      </c>
      <c r="T107" s="115" t="s">
        <v>775</v>
      </c>
      <c r="U107" s="113">
        <f t="shared" ref="U107:U114" si="42">(T107-9)*1.67</f>
        <v>95.19</v>
      </c>
      <c r="V107" s="115" t="s">
        <v>940</v>
      </c>
      <c r="W107" s="114">
        <v>550</v>
      </c>
      <c r="X107" s="116">
        <f t="shared" ref="X107:X114" si="43">(687-W107)*0.5025</f>
        <v>68.842499999999987</v>
      </c>
      <c r="Y107" s="121">
        <f t="shared" ref="Y107:Y117" si="44">SUM(K107,M107,O107,Q107,S107,U107,X107)</f>
        <v>532.86849999999993</v>
      </c>
      <c r="Z107" s="1"/>
    </row>
    <row r="108" spans="1:26" s="50" customFormat="1" ht="12.75" x14ac:dyDescent="0.2">
      <c r="A108" s="100">
        <v>2</v>
      </c>
      <c r="B108" s="89">
        <v>78</v>
      </c>
      <c r="C108" s="89" t="s">
        <v>586</v>
      </c>
      <c r="D108" s="109" t="s">
        <v>587</v>
      </c>
      <c r="E108" s="109" t="s">
        <v>588</v>
      </c>
      <c r="F108" s="109" t="s">
        <v>588</v>
      </c>
      <c r="G108" s="90" t="s">
        <v>14</v>
      </c>
      <c r="H108" s="90" t="s">
        <v>15</v>
      </c>
      <c r="I108" s="102" t="s">
        <v>16</v>
      </c>
      <c r="J108" s="112">
        <v>8.4</v>
      </c>
      <c r="K108" s="113">
        <f t="shared" si="37"/>
        <v>91.423999999999978</v>
      </c>
      <c r="L108" s="114">
        <v>11</v>
      </c>
      <c r="M108" s="113">
        <f t="shared" si="38"/>
        <v>40.700000000000003</v>
      </c>
      <c r="N108" s="114">
        <v>15</v>
      </c>
      <c r="O108" s="113">
        <f t="shared" si="39"/>
        <v>56</v>
      </c>
      <c r="P108" s="115" t="s">
        <v>794</v>
      </c>
      <c r="Q108" s="113">
        <f t="shared" si="40"/>
        <v>88.871999999999986</v>
      </c>
      <c r="R108" s="115" t="s">
        <v>713</v>
      </c>
      <c r="S108" s="113">
        <f t="shared" si="41"/>
        <v>69.599999999999994</v>
      </c>
      <c r="T108" s="115" t="s">
        <v>769</v>
      </c>
      <c r="U108" s="113">
        <f t="shared" si="42"/>
        <v>96.86</v>
      </c>
      <c r="V108" s="115" t="s">
        <v>936</v>
      </c>
      <c r="W108" s="114">
        <v>535</v>
      </c>
      <c r="X108" s="116">
        <f t="shared" si="43"/>
        <v>76.38</v>
      </c>
      <c r="Y108" s="121">
        <f t="shared" si="44"/>
        <v>519.83600000000001</v>
      </c>
      <c r="Z108" s="1"/>
    </row>
    <row r="109" spans="1:26" s="50" customFormat="1" ht="12.75" x14ac:dyDescent="0.2">
      <c r="A109" s="94">
        <v>3</v>
      </c>
      <c r="B109" s="89">
        <v>73</v>
      </c>
      <c r="C109" s="89" t="s">
        <v>24</v>
      </c>
      <c r="D109" s="109" t="s">
        <v>145</v>
      </c>
      <c r="E109" s="109" t="s">
        <v>148</v>
      </c>
      <c r="F109" s="109" t="s">
        <v>148</v>
      </c>
      <c r="G109" s="90" t="s">
        <v>14</v>
      </c>
      <c r="H109" s="90" t="s">
        <v>15</v>
      </c>
      <c r="I109" s="102" t="s">
        <v>16</v>
      </c>
      <c r="J109" s="112">
        <v>9.3000000000000007</v>
      </c>
      <c r="K109" s="113">
        <f t="shared" si="37"/>
        <v>65.71099999999997</v>
      </c>
      <c r="L109" s="114">
        <v>17</v>
      </c>
      <c r="M109" s="113">
        <f t="shared" si="38"/>
        <v>62.900000000000006</v>
      </c>
      <c r="N109" s="114">
        <v>25</v>
      </c>
      <c r="O109" s="113">
        <f t="shared" si="39"/>
        <v>96</v>
      </c>
      <c r="P109" s="115" t="s">
        <v>784</v>
      </c>
      <c r="Q109" s="113">
        <f t="shared" si="40"/>
        <v>81.46599999999998</v>
      </c>
      <c r="R109" s="115" t="s">
        <v>712</v>
      </c>
      <c r="S109" s="113">
        <f t="shared" si="41"/>
        <v>58</v>
      </c>
      <c r="T109" s="115" t="s">
        <v>780</v>
      </c>
      <c r="U109" s="113">
        <f t="shared" si="42"/>
        <v>91.85</v>
      </c>
      <c r="V109" s="115" t="s">
        <v>922</v>
      </c>
      <c r="W109" s="114">
        <v>586</v>
      </c>
      <c r="X109" s="116">
        <f t="shared" si="43"/>
        <v>50.752499999999998</v>
      </c>
      <c r="Y109" s="121">
        <f t="shared" si="44"/>
        <v>506.67950000000002</v>
      </c>
      <c r="Z109" s="1"/>
    </row>
    <row r="110" spans="1:26" s="50" customFormat="1" ht="12.75" x14ac:dyDescent="0.2">
      <c r="A110" s="100">
        <v>4</v>
      </c>
      <c r="B110" s="89">
        <v>36</v>
      </c>
      <c r="C110" s="89" t="s">
        <v>417</v>
      </c>
      <c r="D110" s="109" t="s">
        <v>418</v>
      </c>
      <c r="E110" s="109" t="s">
        <v>419</v>
      </c>
      <c r="F110" s="109" t="s">
        <v>419</v>
      </c>
      <c r="G110" s="90" t="s">
        <v>14</v>
      </c>
      <c r="H110" s="90" t="s">
        <v>15</v>
      </c>
      <c r="I110" s="102" t="s">
        <v>375</v>
      </c>
      <c r="J110" s="117">
        <v>8.6</v>
      </c>
      <c r="K110" s="113">
        <f t="shared" si="37"/>
        <v>85.710000000000008</v>
      </c>
      <c r="L110" s="118">
        <v>17</v>
      </c>
      <c r="M110" s="113">
        <f t="shared" si="38"/>
        <v>62.900000000000006</v>
      </c>
      <c r="N110" s="118">
        <v>17</v>
      </c>
      <c r="O110" s="113">
        <f t="shared" si="39"/>
        <v>64</v>
      </c>
      <c r="P110" s="119" t="s">
        <v>794</v>
      </c>
      <c r="Q110" s="113">
        <f t="shared" si="40"/>
        <v>88.871999999999986</v>
      </c>
      <c r="R110" s="119" t="s">
        <v>722</v>
      </c>
      <c r="S110" s="113">
        <f t="shared" si="41"/>
        <v>71.05</v>
      </c>
      <c r="T110" s="119" t="s">
        <v>760</v>
      </c>
      <c r="U110" s="113">
        <f t="shared" si="42"/>
        <v>68.47</v>
      </c>
      <c r="V110" s="119" t="s">
        <v>949</v>
      </c>
      <c r="W110" s="118">
        <v>565</v>
      </c>
      <c r="X110" s="116">
        <f t="shared" si="43"/>
        <v>61.304999999999993</v>
      </c>
      <c r="Y110" s="121">
        <f t="shared" si="44"/>
        <v>502.30699999999996</v>
      </c>
      <c r="Z110" s="49"/>
    </row>
    <row r="111" spans="1:26" s="50" customFormat="1" ht="12.75" x14ac:dyDescent="0.2">
      <c r="A111" s="94">
        <v>5</v>
      </c>
      <c r="B111" s="89">
        <v>19</v>
      </c>
      <c r="C111" s="89" t="s">
        <v>131</v>
      </c>
      <c r="D111" s="109" t="s">
        <v>132</v>
      </c>
      <c r="E111" s="109" t="s">
        <v>133</v>
      </c>
      <c r="F111" s="109" t="s">
        <v>133</v>
      </c>
      <c r="G111" s="90" t="s">
        <v>14</v>
      </c>
      <c r="H111" s="90" t="s">
        <v>15</v>
      </c>
      <c r="I111" s="102" t="s">
        <v>134</v>
      </c>
      <c r="J111" s="117">
        <v>9.6999999999999993</v>
      </c>
      <c r="K111" s="113">
        <f t="shared" si="37"/>
        <v>54.283000000000008</v>
      </c>
      <c r="L111" s="118">
        <v>8</v>
      </c>
      <c r="M111" s="113">
        <f t="shared" si="38"/>
        <v>29.6</v>
      </c>
      <c r="N111" s="118">
        <v>25</v>
      </c>
      <c r="O111" s="113">
        <f t="shared" si="39"/>
        <v>96</v>
      </c>
      <c r="P111" s="119" t="s">
        <v>794</v>
      </c>
      <c r="Q111" s="113">
        <f t="shared" si="40"/>
        <v>88.871999999999986</v>
      </c>
      <c r="R111" s="119" t="s">
        <v>730</v>
      </c>
      <c r="S111" s="113">
        <f t="shared" si="41"/>
        <v>75.399999999999991</v>
      </c>
      <c r="T111" s="119" t="s">
        <v>101</v>
      </c>
      <c r="U111" s="113">
        <f t="shared" si="42"/>
        <v>88.509999999999991</v>
      </c>
      <c r="V111" s="119" t="s">
        <v>923</v>
      </c>
      <c r="W111" s="118">
        <v>551</v>
      </c>
      <c r="X111" s="116">
        <f t="shared" si="43"/>
        <v>68.339999999999989</v>
      </c>
      <c r="Y111" s="121">
        <f t="shared" si="44"/>
        <v>501.00499999999994</v>
      </c>
      <c r="Z111" s="49"/>
    </row>
    <row r="112" spans="1:26" s="50" customFormat="1" ht="12.75" x14ac:dyDescent="0.2">
      <c r="A112" s="100">
        <v>6</v>
      </c>
      <c r="B112" s="89">
        <v>72</v>
      </c>
      <c r="C112" s="89" t="s">
        <v>461</v>
      </c>
      <c r="D112" s="109" t="s">
        <v>462</v>
      </c>
      <c r="E112" s="109" t="s">
        <v>463</v>
      </c>
      <c r="F112" s="109" t="s">
        <v>463</v>
      </c>
      <c r="G112" s="90" t="s">
        <v>14</v>
      </c>
      <c r="H112" s="90" t="s">
        <v>15</v>
      </c>
      <c r="I112" s="102" t="s">
        <v>646</v>
      </c>
      <c r="J112" s="112">
        <v>9.5</v>
      </c>
      <c r="K112" s="113">
        <f t="shared" si="37"/>
        <v>59.996999999999993</v>
      </c>
      <c r="L112" s="114">
        <v>17</v>
      </c>
      <c r="M112" s="113">
        <f t="shared" si="38"/>
        <v>62.900000000000006</v>
      </c>
      <c r="N112" s="114">
        <v>25</v>
      </c>
      <c r="O112" s="113">
        <f t="shared" si="39"/>
        <v>96</v>
      </c>
      <c r="P112" s="115" t="s">
        <v>791</v>
      </c>
      <c r="Q112" s="113">
        <f t="shared" si="40"/>
        <v>74.059999999999974</v>
      </c>
      <c r="R112" s="115" t="s">
        <v>732</v>
      </c>
      <c r="S112" s="113">
        <f t="shared" si="41"/>
        <v>17.399999999999999</v>
      </c>
      <c r="T112" s="115" t="s">
        <v>776</v>
      </c>
      <c r="U112" s="113">
        <f t="shared" si="42"/>
        <v>80.16</v>
      </c>
      <c r="V112" s="115" t="s">
        <v>942</v>
      </c>
      <c r="W112" s="114">
        <v>569</v>
      </c>
      <c r="X112" s="116">
        <f t="shared" si="43"/>
        <v>59.294999999999995</v>
      </c>
      <c r="Y112" s="121">
        <f t="shared" si="44"/>
        <v>449.81199999999995</v>
      </c>
      <c r="Z112" s="1"/>
    </row>
    <row r="113" spans="1:26" s="50" customFormat="1" ht="12.75" x14ac:dyDescent="0.2">
      <c r="A113" s="94">
        <v>7</v>
      </c>
      <c r="B113" s="89">
        <v>80</v>
      </c>
      <c r="C113" s="89" t="s">
        <v>146</v>
      </c>
      <c r="D113" s="109" t="s">
        <v>147</v>
      </c>
      <c r="E113" s="109" t="s">
        <v>541</v>
      </c>
      <c r="F113" s="109" t="s">
        <v>541</v>
      </c>
      <c r="G113" s="90" t="s">
        <v>14</v>
      </c>
      <c r="H113" s="90" t="s">
        <v>15</v>
      </c>
      <c r="I113" s="89" t="s">
        <v>16</v>
      </c>
      <c r="J113" s="112">
        <v>9.3000000000000007</v>
      </c>
      <c r="K113" s="113">
        <f t="shared" si="37"/>
        <v>65.71099999999997</v>
      </c>
      <c r="L113" s="114">
        <v>15</v>
      </c>
      <c r="M113" s="113">
        <f>(L113-0)*3.7</f>
        <v>55.5</v>
      </c>
      <c r="N113" s="114">
        <v>18</v>
      </c>
      <c r="O113" s="113">
        <f>(N113-1)*4</f>
        <v>68</v>
      </c>
      <c r="P113" s="115" t="s">
        <v>783</v>
      </c>
      <c r="Q113" s="113">
        <f>(9.7-P113)*37.03</f>
        <v>62.950999999999972</v>
      </c>
      <c r="R113" s="115" t="s">
        <v>719</v>
      </c>
      <c r="S113" s="113">
        <f>(R113-155)*1.45</f>
        <v>36.25</v>
      </c>
      <c r="T113" s="115" t="s">
        <v>760</v>
      </c>
      <c r="U113" s="113">
        <f>(T113-9)*1.67</f>
        <v>68.47</v>
      </c>
      <c r="V113" s="115" t="s">
        <v>924</v>
      </c>
      <c r="W113" s="114">
        <v>571</v>
      </c>
      <c r="X113" s="116">
        <f>(687-W113)*0.5025</f>
        <v>58.289999999999992</v>
      </c>
      <c r="Y113" s="121">
        <f t="shared" si="44"/>
        <v>415.17199999999991</v>
      </c>
      <c r="Z113" s="1"/>
    </row>
    <row r="114" spans="1:26" ht="12.75" x14ac:dyDescent="0.2">
      <c r="A114" s="100">
        <v>8</v>
      </c>
      <c r="B114" s="89">
        <v>10</v>
      </c>
      <c r="C114" s="89" t="s">
        <v>467</v>
      </c>
      <c r="D114" s="109" t="s">
        <v>468</v>
      </c>
      <c r="E114" s="109" t="s">
        <v>469</v>
      </c>
      <c r="F114" s="109" t="s">
        <v>469</v>
      </c>
      <c r="G114" s="90" t="s">
        <v>14</v>
      </c>
      <c r="H114" s="90" t="s">
        <v>15</v>
      </c>
      <c r="I114" s="102" t="s">
        <v>647</v>
      </c>
      <c r="J114" s="112">
        <v>9.1999999999999993</v>
      </c>
      <c r="K114" s="113">
        <f t="shared" si="37"/>
        <v>68.568000000000012</v>
      </c>
      <c r="L114" s="114">
        <v>3</v>
      </c>
      <c r="M114" s="113">
        <f t="shared" si="38"/>
        <v>11.100000000000001</v>
      </c>
      <c r="N114" s="114">
        <v>9</v>
      </c>
      <c r="O114" s="113">
        <f t="shared" si="39"/>
        <v>32</v>
      </c>
      <c r="P114" s="115" t="s">
        <v>785</v>
      </c>
      <c r="Q114" s="113">
        <f t="shared" si="40"/>
        <v>66.653999999999968</v>
      </c>
      <c r="R114" s="115" t="s">
        <v>722</v>
      </c>
      <c r="S114" s="113">
        <f t="shared" si="41"/>
        <v>71.05</v>
      </c>
      <c r="T114" s="115" t="s">
        <v>761</v>
      </c>
      <c r="U114" s="113">
        <f t="shared" si="42"/>
        <v>73.47999999999999</v>
      </c>
      <c r="V114" s="119" t="s">
        <v>950</v>
      </c>
      <c r="W114" s="114">
        <v>552</v>
      </c>
      <c r="X114" s="116">
        <f t="shared" si="43"/>
        <v>67.837499999999991</v>
      </c>
      <c r="Y114" s="121">
        <f t="shared" si="44"/>
        <v>390.68949999999995</v>
      </c>
      <c r="Z114" s="49"/>
    </row>
    <row r="115" spans="1:26" ht="17.25" customHeight="1" x14ac:dyDescent="0.2">
      <c r="A115" s="94">
        <v>9</v>
      </c>
      <c r="B115" s="89" t="s">
        <v>703</v>
      </c>
      <c r="C115" s="97" t="s">
        <v>702</v>
      </c>
      <c r="D115" s="144">
        <v>38912</v>
      </c>
      <c r="E115" s="145"/>
      <c r="F115" s="143"/>
      <c r="G115" s="90" t="s">
        <v>14</v>
      </c>
      <c r="H115" s="90" t="s">
        <v>15</v>
      </c>
      <c r="I115" s="89" t="s">
        <v>649</v>
      </c>
      <c r="J115" s="112">
        <v>8.9</v>
      </c>
      <c r="K115" s="113">
        <f t="shared" si="37"/>
        <v>77.138999999999982</v>
      </c>
      <c r="L115" s="114">
        <v>13</v>
      </c>
      <c r="M115" s="113">
        <f>(L115-0)*3.7</f>
        <v>48.1</v>
      </c>
      <c r="N115" s="114">
        <v>7</v>
      </c>
      <c r="O115" s="113">
        <f>(N115-1)*4</f>
        <v>24</v>
      </c>
      <c r="P115" s="115" t="s">
        <v>791</v>
      </c>
      <c r="Q115" s="113">
        <f>(9.7-P115)*37.03</f>
        <v>74.059999999999974</v>
      </c>
      <c r="R115" s="115" t="s">
        <v>720</v>
      </c>
      <c r="S115" s="113">
        <f>(R115-155)*1.45</f>
        <v>7.25</v>
      </c>
      <c r="T115" s="115" t="s">
        <v>761</v>
      </c>
      <c r="U115" s="113">
        <f>(T115-9)*1.67</f>
        <v>73.47999999999999</v>
      </c>
      <c r="V115" s="115" t="s">
        <v>994</v>
      </c>
      <c r="W115" s="114">
        <v>548</v>
      </c>
      <c r="X115" s="116">
        <f>(687-W115)*0.5025</f>
        <v>69.847499999999997</v>
      </c>
      <c r="Y115" s="121">
        <f t="shared" si="44"/>
        <v>373.87649999999996</v>
      </c>
    </row>
    <row r="116" spans="1:26" ht="12.75" x14ac:dyDescent="0.2">
      <c r="A116" s="100">
        <v>10</v>
      </c>
      <c r="B116" s="89">
        <v>79</v>
      </c>
      <c r="C116" s="89" t="s">
        <v>154</v>
      </c>
      <c r="D116" s="109" t="s">
        <v>441</v>
      </c>
      <c r="E116" s="109" t="s">
        <v>442</v>
      </c>
      <c r="F116" s="109" t="s">
        <v>442</v>
      </c>
      <c r="G116" s="90" t="s">
        <v>14</v>
      </c>
      <c r="H116" s="90" t="s">
        <v>15</v>
      </c>
      <c r="I116" s="89" t="s">
        <v>16</v>
      </c>
      <c r="J116" s="117">
        <v>10.1</v>
      </c>
      <c r="K116" s="113">
        <f t="shared" si="37"/>
        <v>42.855000000000004</v>
      </c>
      <c r="L116" s="118">
        <v>4</v>
      </c>
      <c r="M116" s="113">
        <f>(L116-0)*3.7</f>
        <v>14.8</v>
      </c>
      <c r="N116" s="118">
        <v>26</v>
      </c>
      <c r="O116" s="113">
        <f>(N116-1)*4</f>
        <v>100</v>
      </c>
      <c r="P116" s="119" t="s">
        <v>781</v>
      </c>
      <c r="Q116" s="113">
        <f>(9.7-P116)*37.03</f>
        <v>59.24799999999999</v>
      </c>
      <c r="R116" s="119" t="s">
        <v>719</v>
      </c>
      <c r="S116" s="113">
        <f>(R116-155)*1.45</f>
        <v>36.25</v>
      </c>
      <c r="T116" s="119" t="s">
        <v>752</v>
      </c>
      <c r="U116" s="113">
        <f>(T116-9)*1.67</f>
        <v>60.12</v>
      </c>
      <c r="V116" s="119" t="s">
        <v>925</v>
      </c>
      <c r="W116" s="118">
        <v>584</v>
      </c>
      <c r="X116" s="116">
        <f>(687-W116)*0.5025</f>
        <v>51.757499999999993</v>
      </c>
      <c r="Y116" s="121">
        <f t="shared" si="44"/>
        <v>365.03049999999996</v>
      </c>
      <c r="Z116" s="49"/>
    </row>
    <row r="117" spans="1:26" ht="12.75" x14ac:dyDescent="0.2">
      <c r="A117" s="94">
        <v>11</v>
      </c>
      <c r="B117" s="89">
        <v>46</v>
      </c>
      <c r="C117" s="89" t="s">
        <v>524</v>
      </c>
      <c r="D117" s="109" t="s">
        <v>525</v>
      </c>
      <c r="E117" s="109" t="s">
        <v>526</v>
      </c>
      <c r="F117" s="109" t="s">
        <v>526</v>
      </c>
      <c r="G117" s="90" t="s">
        <v>14</v>
      </c>
      <c r="H117" s="90" t="s">
        <v>15</v>
      </c>
      <c r="I117" s="102" t="s">
        <v>649</v>
      </c>
      <c r="J117" s="112">
        <v>10</v>
      </c>
      <c r="K117" s="113">
        <f t="shared" si="37"/>
        <v>45.711999999999989</v>
      </c>
      <c r="L117" s="114">
        <v>14</v>
      </c>
      <c r="M117" s="113">
        <f>(L117-0)*3.7</f>
        <v>51.800000000000004</v>
      </c>
      <c r="N117" s="114">
        <v>19</v>
      </c>
      <c r="O117" s="113">
        <f>(N117-1)*4</f>
        <v>72</v>
      </c>
      <c r="P117" s="115" t="s">
        <v>782</v>
      </c>
      <c r="Q117" s="113">
        <f>(9.7-P117)*37.03</f>
        <v>55.545000000000002</v>
      </c>
      <c r="R117" s="115" t="s">
        <v>726</v>
      </c>
      <c r="S117" s="113">
        <f>(R117-155)*1.45</f>
        <v>15.95</v>
      </c>
      <c r="T117" s="115" t="s">
        <v>765</v>
      </c>
      <c r="U117" s="113">
        <f>(T117-9)*1.67</f>
        <v>58.449999999999996</v>
      </c>
      <c r="V117" s="115" t="s">
        <v>930</v>
      </c>
      <c r="W117" s="114">
        <v>582</v>
      </c>
      <c r="X117" s="116">
        <f>(687-W117)*0.5025</f>
        <v>52.762499999999996</v>
      </c>
      <c r="Y117" s="121">
        <f t="shared" si="44"/>
        <v>352.21949999999998</v>
      </c>
    </row>
    <row r="118" spans="1:26" ht="12.75" x14ac:dyDescent="0.2">
      <c r="A118" s="100"/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49"/>
    </row>
    <row r="119" spans="1:26" s="50" customFormat="1" ht="12.75" x14ac:dyDescent="0.2">
      <c r="A119" s="100"/>
      <c r="B119" s="89"/>
      <c r="C119" s="89"/>
      <c r="D119" s="89"/>
      <c r="E119" s="89"/>
      <c r="F119" s="89"/>
      <c r="G119" s="90"/>
      <c r="H119" s="90"/>
      <c r="I119" s="102"/>
      <c r="J119" s="104"/>
      <c r="K119" s="88"/>
      <c r="L119" s="92"/>
      <c r="M119" s="88"/>
      <c r="N119" s="92"/>
      <c r="O119" s="88"/>
      <c r="P119" s="93"/>
      <c r="Q119" s="88"/>
      <c r="R119" s="93"/>
      <c r="S119" s="88"/>
      <c r="T119" s="93"/>
      <c r="U119" s="88"/>
      <c r="V119" s="93"/>
      <c r="W119" s="92"/>
      <c r="X119" s="100"/>
      <c r="Y119" s="105"/>
      <c r="Z119" s="1"/>
    </row>
    <row r="120" spans="1:26" ht="12.75" x14ac:dyDescent="0.2">
      <c r="A120" s="89"/>
      <c r="B120" s="89"/>
      <c r="C120" s="89" t="s">
        <v>410</v>
      </c>
      <c r="D120" s="109" t="s">
        <v>411</v>
      </c>
      <c r="E120" s="109" t="s">
        <v>412</v>
      </c>
      <c r="F120" s="109" t="s">
        <v>412</v>
      </c>
      <c r="G120" s="90" t="s">
        <v>14</v>
      </c>
      <c r="H120" s="90" t="s">
        <v>15</v>
      </c>
      <c r="I120" s="89" t="s">
        <v>371</v>
      </c>
      <c r="J120" s="106" t="s">
        <v>996</v>
      </c>
      <c r="K120" s="95"/>
      <c r="L120" s="95"/>
      <c r="M120" s="95"/>
      <c r="N120" s="95"/>
      <c r="O120" s="95"/>
      <c r="P120" s="96"/>
      <c r="Q120" s="95"/>
      <c r="R120" s="96"/>
      <c r="S120" s="95"/>
      <c r="T120" s="96"/>
      <c r="U120" s="95"/>
      <c r="V120" s="96"/>
      <c r="W120" s="95"/>
      <c r="X120" s="107"/>
      <c r="Y120" s="108"/>
    </row>
    <row r="121" spans="1:26" ht="12.75" x14ac:dyDescent="0.2">
      <c r="A121" s="89"/>
      <c r="B121" s="89"/>
      <c r="C121" s="89" t="s">
        <v>138</v>
      </c>
      <c r="D121" s="109" t="s">
        <v>139</v>
      </c>
      <c r="E121" s="109" t="s">
        <v>140</v>
      </c>
      <c r="F121" s="109" t="s">
        <v>140</v>
      </c>
      <c r="G121" s="90" t="s">
        <v>14</v>
      </c>
      <c r="H121" s="90" t="s">
        <v>15</v>
      </c>
      <c r="I121" s="89" t="s">
        <v>18</v>
      </c>
      <c r="J121" s="106" t="s">
        <v>996</v>
      </c>
      <c r="K121" s="92"/>
      <c r="L121" s="92"/>
      <c r="M121" s="92"/>
      <c r="N121" s="92"/>
      <c r="O121" s="92"/>
      <c r="P121" s="93"/>
      <c r="Q121" s="92"/>
      <c r="R121" s="93"/>
      <c r="S121" s="92"/>
      <c r="T121" s="93"/>
      <c r="U121" s="92"/>
      <c r="V121" s="93"/>
      <c r="W121" s="92"/>
      <c r="X121" s="99"/>
      <c r="Y121" s="99"/>
    </row>
    <row r="122" spans="1:26" ht="12.75" x14ac:dyDescent="0.2">
      <c r="A122" s="89"/>
      <c r="B122" s="89"/>
      <c r="C122" s="89" t="s">
        <v>479</v>
      </c>
      <c r="D122" s="109" t="s">
        <v>85</v>
      </c>
      <c r="E122" s="109" t="s">
        <v>480</v>
      </c>
      <c r="F122" s="109" t="s">
        <v>480</v>
      </c>
      <c r="G122" s="90" t="s">
        <v>14</v>
      </c>
      <c r="H122" s="90" t="s">
        <v>15</v>
      </c>
      <c r="I122" s="89" t="s">
        <v>22</v>
      </c>
      <c r="J122" s="106" t="s">
        <v>996</v>
      </c>
      <c r="K122" s="92"/>
      <c r="L122" s="92"/>
      <c r="M122" s="92"/>
      <c r="N122" s="92"/>
      <c r="O122" s="92"/>
      <c r="P122" s="93"/>
      <c r="Q122" s="92"/>
      <c r="R122" s="93"/>
      <c r="S122" s="92"/>
      <c r="T122" s="93"/>
      <c r="U122" s="92"/>
      <c r="V122" s="93"/>
      <c r="W122" s="92"/>
      <c r="X122" s="99"/>
      <c r="Y122" s="99"/>
    </row>
    <row r="123" spans="1:26" ht="12.75" x14ac:dyDescent="0.2">
      <c r="A123" s="89"/>
      <c r="B123" s="89"/>
      <c r="C123" s="89" t="s">
        <v>495</v>
      </c>
      <c r="D123" s="109" t="s">
        <v>496</v>
      </c>
      <c r="E123" s="109" t="s">
        <v>497</v>
      </c>
      <c r="F123" s="109" t="s">
        <v>497</v>
      </c>
      <c r="G123" s="90" t="s">
        <v>14</v>
      </c>
      <c r="H123" s="90" t="s">
        <v>15</v>
      </c>
      <c r="I123" s="89" t="s">
        <v>23</v>
      </c>
      <c r="J123" s="106" t="s">
        <v>996</v>
      </c>
      <c r="K123" s="92"/>
      <c r="L123" s="92"/>
      <c r="M123" s="92"/>
      <c r="N123" s="92"/>
      <c r="O123" s="92"/>
      <c r="P123" s="93"/>
      <c r="Q123" s="92"/>
      <c r="R123" s="93"/>
      <c r="S123" s="92"/>
      <c r="T123" s="93"/>
      <c r="U123" s="92"/>
      <c r="V123" s="93"/>
      <c r="W123" s="92"/>
      <c r="X123" s="99"/>
      <c r="Y123" s="99"/>
    </row>
    <row r="124" spans="1:26" ht="12.75" x14ac:dyDescent="0.2">
      <c r="A124" s="89"/>
      <c r="B124" s="89"/>
      <c r="C124" s="89" t="s">
        <v>518</v>
      </c>
      <c r="D124" s="109" t="s">
        <v>519</v>
      </c>
      <c r="E124" s="109" t="s">
        <v>520</v>
      </c>
      <c r="F124" s="109" t="s">
        <v>520</v>
      </c>
      <c r="G124" s="89"/>
      <c r="H124" s="89"/>
      <c r="I124" s="89" t="s">
        <v>16</v>
      </c>
      <c r="J124" s="106" t="s">
        <v>996</v>
      </c>
      <c r="K124" s="92"/>
      <c r="L124" s="92"/>
      <c r="M124" s="92"/>
      <c r="N124" s="92"/>
      <c r="O124" s="92"/>
      <c r="P124" s="93"/>
      <c r="Q124" s="92"/>
      <c r="R124" s="93"/>
      <c r="S124" s="92"/>
      <c r="T124" s="93"/>
      <c r="U124" s="92"/>
      <c r="V124" s="93"/>
      <c r="W124" s="92"/>
      <c r="X124" s="99"/>
      <c r="Y124" s="99"/>
    </row>
    <row r="125" spans="1:26" ht="12.75" x14ac:dyDescent="0.2">
      <c r="A125" s="89"/>
      <c r="B125" s="89"/>
      <c r="C125" s="89" t="s">
        <v>533</v>
      </c>
      <c r="D125" s="109" t="s">
        <v>534</v>
      </c>
      <c r="E125" s="109" t="s">
        <v>535</v>
      </c>
      <c r="F125" s="109" t="s">
        <v>535</v>
      </c>
      <c r="G125" s="89"/>
      <c r="H125" s="89"/>
      <c r="I125" s="89" t="s">
        <v>362</v>
      </c>
      <c r="J125" s="106" t="s">
        <v>996</v>
      </c>
      <c r="K125" s="92"/>
      <c r="L125" s="92"/>
      <c r="M125" s="92"/>
      <c r="N125" s="92"/>
      <c r="O125" s="92"/>
      <c r="P125" s="93"/>
      <c r="Q125" s="92"/>
      <c r="R125" s="93"/>
      <c r="S125" s="92"/>
      <c r="T125" s="93"/>
      <c r="U125" s="92"/>
      <c r="V125" s="93"/>
      <c r="W125" s="92"/>
      <c r="X125" s="99"/>
      <c r="Y125" s="99"/>
    </row>
    <row r="126" spans="1:26" ht="12.75" x14ac:dyDescent="0.2">
      <c r="A126" s="89"/>
      <c r="B126" s="89"/>
      <c r="C126" s="89" t="s">
        <v>542</v>
      </c>
      <c r="D126" s="109" t="s">
        <v>543</v>
      </c>
      <c r="E126" s="109" t="s">
        <v>544</v>
      </c>
      <c r="F126" s="109" t="s">
        <v>544</v>
      </c>
      <c r="G126" s="89"/>
      <c r="H126" s="89"/>
      <c r="I126" s="89" t="s">
        <v>22</v>
      </c>
      <c r="J126" s="106" t="s">
        <v>996</v>
      </c>
      <c r="K126" s="92"/>
      <c r="L126" s="92"/>
      <c r="M126" s="92"/>
      <c r="N126" s="92"/>
      <c r="O126" s="92"/>
      <c r="P126" s="93"/>
      <c r="Q126" s="92"/>
      <c r="R126" s="93"/>
      <c r="S126" s="92"/>
      <c r="T126" s="93"/>
      <c r="U126" s="92"/>
      <c r="V126" s="93"/>
      <c r="W126" s="92"/>
      <c r="X126" s="99"/>
      <c r="Y126" s="99"/>
    </row>
    <row r="127" spans="1:26" ht="12.75" x14ac:dyDescent="0.2">
      <c r="A127" s="89"/>
      <c r="B127" s="89"/>
      <c r="C127" s="89" t="s">
        <v>581</v>
      </c>
      <c r="D127" s="109" t="s">
        <v>582</v>
      </c>
      <c r="E127" s="109" t="s">
        <v>583</v>
      </c>
      <c r="F127" s="109" t="s">
        <v>583</v>
      </c>
      <c r="G127" s="89"/>
      <c r="H127" s="89"/>
      <c r="I127" s="89" t="s">
        <v>644</v>
      </c>
      <c r="J127" s="106" t="s">
        <v>996</v>
      </c>
      <c r="K127" s="92"/>
      <c r="L127" s="92"/>
      <c r="M127" s="92"/>
      <c r="N127" s="92"/>
      <c r="O127" s="92"/>
      <c r="P127" s="93"/>
      <c r="Q127" s="92"/>
      <c r="R127" s="93"/>
      <c r="S127" s="92"/>
      <c r="T127" s="93"/>
      <c r="U127" s="92"/>
      <c r="V127" s="93"/>
      <c r="W127" s="92"/>
      <c r="X127" s="99"/>
      <c r="Y127" s="99"/>
    </row>
    <row r="128" spans="1:26" ht="12.75" x14ac:dyDescent="0.2">
      <c r="A128" s="89"/>
      <c r="B128" s="89"/>
      <c r="C128" s="89" t="s">
        <v>600</v>
      </c>
      <c r="D128" s="109" t="s">
        <v>601</v>
      </c>
      <c r="E128" s="109" t="s">
        <v>602</v>
      </c>
      <c r="F128" s="109" t="s">
        <v>602</v>
      </c>
      <c r="G128" s="89"/>
      <c r="H128" s="89"/>
      <c r="I128" s="89" t="s">
        <v>16</v>
      </c>
      <c r="J128" s="106" t="s">
        <v>996</v>
      </c>
      <c r="K128" s="92"/>
      <c r="L128" s="92"/>
      <c r="M128" s="92"/>
      <c r="N128" s="92"/>
      <c r="O128" s="92"/>
      <c r="P128" s="93"/>
      <c r="Q128" s="92"/>
      <c r="R128" s="93"/>
      <c r="S128" s="92"/>
      <c r="T128" s="93"/>
      <c r="U128" s="92"/>
      <c r="V128" s="93"/>
      <c r="W128" s="92"/>
      <c r="X128" s="99"/>
      <c r="Y128" s="99"/>
    </row>
    <row r="130" spans="3:7" x14ac:dyDescent="0.3">
      <c r="C130" s="80" t="s">
        <v>37</v>
      </c>
      <c r="D130" s="80" t="s">
        <v>49</v>
      </c>
      <c r="E130" s="81"/>
      <c r="F130" s="82" t="s">
        <v>997</v>
      </c>
      <c r="G130" s="83"/>
    </row>
    <row r="131" spans="3:7" x14ac:dyDescent="0.3">
      <c r="C131" s="80" t="s">
        <v>49</v>
      </c>
      <c r="D131" s="80" t="s">
        <v>49</v>
      </c>
      <c r="E131" s="81"/>
      <c r="F131" s="84"/>
      <c r="G131" s="83"/>
    </row>
    <row r="132" spans="3:7" x14ac:dyDescent="0.3">
      <c r="C132" s="80" t="s">
        <v>39</v>
      </c>
      <c r="D132" s="80" t="s">
        <v>49</v>
      </c>
      <c r="E132" s="81"/>
      <c r="F132" s="84" t="s">
        <v>19</v>
      </c>
      <c r="G132" s="83"/>
    </row>
  </sheetData>
  <sortState ref="A7:AD114">
    <sortCondition descending="1" ref="Y7:Y114"/>
  </sortState>
  <mergeCells count="34">
    <mergeCell ref="G2:G3"/>
    <mergeCell ref="V2:X2"/>
    <mergeCell ref="Y2:Y3"/>
    <mergeCell ref="H2:H3"/>
    <mergeCell ref="T2:U2"/>
    <mergeCell ref="I2:I3"/>
    <mergeCell ref="J2:K2"/>
    <mergeCell ref="L2:M2"/>
    <mergeCell ref="N2:O2"/>
    <mergeCell ref="P2:Q2"/>
    <mergeCell ref="R2:S2"/>
    <mergeCell ref="E105:E106"/>
    <mergeCell ref="F105:F106"/>
    <mergeCell ref="B2:B3"/>
    <mergeCell ref="C2:C3"/>
    <mergeCell ref="D2:D3"/>
    <mergeCell ref="E2:E3"/>
    <mergeCell ref="F2:F3"/>
    <mergeCell ref="V105:X105"/>
    <mergeCell ref="Y105:Y106"/>
    <mergeCell ref="A2:A3"/>
    <mergeCell ref="A105:A106"/>
    <mergeCell ref="N105:O105"/>
    <mergeCell ref="P105:Q105"/>
    <mergeCell ref="R105:S105"/>
    <mergeCell ref="T105:U105"/>
    <mergeCell ref="G105:G106"/>
    <mergeCell ref="H105:H106"/>
    <mergeCell ref="I105:I106"/>
    <mergeCell ref="J105:K105"/>
    <mergeCell ref="L105:M105"/>
    <mergeCell ref="B105:B106"/>
    <mergeCell ref="C105:C106"/>
    <mergeCell ref="D105:D106"/>
  </mergeCells>
  <pageMargins left="0.78740157480314965" right="0.39370078740157483" top="0.39370078740157483" bottom="0.39370078740157483" header="0.31496062992125984" footer="0.31496062992125984"/>
  <pageSetup paperSize="9" scale="83" orientation="landscape" r:id="rId1"/>
  <rowBreaks count="1" manualBreakCount="1">
    <brk id="41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03"/>
  <sheetViews>
    <sheetView view="pageBreakPreview" topLeftCell="A11" zoomScale="60" zoomScaleNormal="100" workbookViewId="0">
      <selection activeCell="W27" sqref="W27"/>
    </sheetView>
  </sheetViews>
  <sheetFormatPr defaultColWidth="9.140625" defaultRowHeight="21" x14ac:dyDescent="0.35"/>
  <cols>
    <col min="1" max="1" width="2.85546875" style="1" customWidth="1"/>
    <col min="2" max="2" width="3.140625" style="1" customWidth="1"/>
    <col min="3" max="3" width="15.85546875" style="58" customWidth="1"/>
    <col min="4" max="4" width="9.140625" style="59" customWidth="1"/>
    <col min="5" max="5" width="7" style="59" hidden="1" customWidth="1"/>
    <col min="6" max="6" width="10.85546875" style="59" customWidth="1"/>
    <col min="7" max="7" width="4.85546875" style="1" customWidth="1"/>
    <col min="8" max="8" width="7.140625" style="1" customWidth="1"/>
    <col min="9" max="9" width="10.28515625" style="64" customWidth="1"/>
    <col min="10" max="23" width="4.140625" style="2" customWidth="1"/>
    <col min="24" max="24" width="9.140625" style="2" hidden="1" customWidth="1"/>
    <col min="25" max="25" width="5.85546875" style="2" customWidth="1"/>
    <col min="26" max="26" width="7.5703125" style="1" customWidth="1"/>
    <col min="27" max="16384" width="9.140625" style="1"/>
  </cols>
  <sheetData>
    <row r="1" spans="1:27" x14ac:dyDescent="0.35">
      <c r="C1" s="76" t="s">
        <v>1010</v>
      </c>
    </row>
    <row r="2" spans="1:27" ht="26.25" customHeight="1" x14ac:dyDescent="0.2">
      <c r="A2" s="155" t="s">
        <v>995</v>
      </c>
      <c r="B2" s="160" t="s">
        <v>0</v>
      </c>
      <c r="C2" s="160" t="s">
        <v>1</v>
      </c>
      <c r="D2" s="159" t="s">
        <v>2</v>
      </c>
      <c r="E2" s="159" t="s">
        <v>3</v>
      </c>
      <c r="F2" s="153" t="s">
        <v>17</v>
      </c>
      <c r="G2" s="159" t="s">
        <v>5</v>
      </c>
      <c r="H2" s="160" t="s">
        <v>4</v>
      </c>
      <c r="I2" s="159" t="s">
        <v>6</v>
      </c>
      <c r="J2" s="152" t="s">
        <v>656</v>
      </c>
      <c r="K2" s="152"/>
      <c r="L2" s="158" t="s">
        <v>60</v>
      </c>
      <c r="M2" s="152"/>
      <c r="N2" s="152" t="s">
        <v>10</v>
      </c>
      <c r="O2" s="152"/>
      <c r="P2" s="152" t="s">
        <v>11</v>
      </c>
      <c r="Q2" s="152"/>
      <c r="R2" s="152" t="s">
        <v>12</v>
      </c>
      <c r="S2" s="152"/>
      <c r="T2" s="158" t="s">
        <v>13</v>
      </c>
      <c r="U2" s="152"/>
      <c r="V2" s="152" t="s">
        <v>800</v>
      </c>
      <c r="W2" s="152"/>
      <c r="X2" s="152"/>
      <c r="Y2" s="152"/>
      <c r="Z2" s="163" t="s">
        <v>25</v>
      </c>
    </row>
    <row r="3" spans="1:27" ht="26.25" customHeight="1" x14ac:dyDescent="0.2">
      <c r="A3" s="157"/>
      <c r="B3" s="160"/>
      <c r="C3" s="160"/>
      <c r="D3" s="159"/>
      <c r="E3" s="159"/>
      <c r="F3" s="154"/>
      <c r="G3" s="159"/>
      <c r="H3" s="160"/>
      <c r="I3" s="159"/>
      <c r="J3" s="79" t="s">
        <v>7</v>
      </c>
      <c r="K3" s="79" t="s">
        <v>9</v>
      </c>
      <c r="L3" s="79" t="s">
        <v>7</v>
      </c>
      <c r="M3" s="79" t="s">
        <v>9</v>
      </c>
      <c r="N3" s="79" t="s">
        <v>7</v>
      </c>
      <c r="O3" s="79" t="s">
        <v>9</v>
      </c>
      <c r="P3" s="79" t="s">
        <v>7</v>
      </c>
      <c r="Q3" s="79" t="s">
        <v>9</v>
      </c>
      <c r="R3" s="79" t="s">
        <v>7</v>
      </c>
      <c r="S3" s="79" t="s">
        <v>9</v>
      </c>
      <c r="T3" s="79" t="s">
        <v>7</v>
      </c>
      <c r="U3" s="79" t="s">
        <v>9</v>
      </c>
      <c r="V3" s="79" t="s">
        <v>7</v>
      </c>
      <c r="W3" s="79"/>
      <c r="X3" s="79" t="s">
        <v>8</v>
      </c>
      <c r="Y3" s="79" t="s">
        <v>9</v>
      </c>
      <c r="Z3" s="164"/>
    </row>
    <row r="4" spans="1:27" s="49" customFormat="1" ht="12" customHeight="1" x14ac:dyDescent="0.2">
      <c r="A4" s="122">
        <v>1</v>
      </c>
      <c r="B4" s="123">
        <v>62</v>
      </c>
      <c r="C4" s="124" t="s">
        <v>323</v>
      </c>
      <c r="D4" s="124" t="s">
        <v>324</v>
      </c>
      <c r="E4" s="124" t="s">
        <v>325</v>
      </c>
      <c r="F4" s="124" t="s">
        <v>325</v>
      </c>
      <c r="G4" s="122" t="s">
        <v>14</v>
      </c>
      <c r="H4" s="122" t="s">
        <v>15</v>
      </c>
      <c r="I4" s="125" t="s">
        <v>20</v>
      </c>
      <c r="J4" s="126">
        <v>7.4</v>
      </c>
      <c r="K4" s="113">
        <f t="shared" ref="K4:K35" si="0">(11.1-J4)*27.027</f>
        <v>99.999899999999982</v>
      </c>
      <c r="L4" s="127">
        <v>62</v>
      </c>
      <c r="M4" s="113">
        <f t="shared" ref="M4:M66" si="1">(L4-8)*1.8518</f>
        <v>99.997199999999992</v>
      </c>
      <c r="N4" s="127">
        <v>12</v>
      </c>
      <c r="O4" s="113">
        <f t="shared" ref="O4:O66" si="2">(N4-0)*5</f>
        <v>60</v>
      </c>
      <c r="P4" s="126">
        <v>6.5</v>
      </c>
      <c r="Q4" s="113">
        <f t="shared" ref="Q4:Q66" si="3">(8.3-P4)*55.5555</f>
        <v>99.999900000000039</v>
      </c>
      <c r="R4" s="127">
        <v>247</v>
      </c>
      <c r="S4" s="113">
        <f t="shared" ref="S4:S66" si="4">(R4-165)*1.1494</f>
        <v>94.250799999999998</v>
      </c>
      <c r="T4" s="127">
        <v>62</v>
      </c>
      <c r="U4" s="113">
        <f t="shared" ref="U4:U66" si="5">(T4-31)*2.7777</f>
        <v>86.108699999999999</v>
      </c>
      <c r="V4" s="128" t="s">
        <v>801</v>
      </c>
      <c r="W4" s="129">
        <v>439</v>
      </c>
      <c r="X4" s="127"/>
      <c r="Y4" s="116">
        <f t="shared" ref="Y4:Y66" si="6">(606-W4)*0.5102</f>
        <v>85.203400000000002</v>
      </c>
      <c r="Z4" s="121">
        <f t="shared" ref="Z4:Z35" si="7">SUM(K4,M4,O4,Q4,S4,U4,Y4)</f>
        <v>625.55989999999997</v>
      </c>
      <c r="AA4" s="1"/>
    </row>
    <row r="5" spans="1:27" s="49" customFormat="1" ht="12" customHeight="1" x14ac:dyDescent="0.2">
      <c r="A5" s="122">
        <v>2</v>
      </c>
      <c r="B5" s="123">
        <v>39</v>
      </c>
      <c r="C5" s="124" t="s">
        <v>347</v>
      </c>
      <c r="D5" s="124" t="s">
        <v>348</v>
      </c>
      <c r="E5" s="124" t="s">
        <v>349</v>
      </c>
      <c r="F5" s="124" t="s">
        <v>349</v>
      </c>
      <c r="G5" s="122" t="s">
        <v>14</v>
      </c>
      <c r="H5" s="122" t="s">
        <v>15</v>
      </c>
      <c r="I5" s="65" t="s">
        <v>23</v>
      </c>
      <c r="J5" s="126">
        <v>7.8</v>
      </c>
      <c r="K5" s="113">
        <f t="shared" si="0"/>
        <v>89.189099999999996</v>
      </c>
      <c r="L5" s="127">
        <v>40</v>
      </c>
      <c r="M5" s="113">
        <f t="shared" si="1"/>
        <v>59.257599999999996</v>
      </c>
      <c r="N5" s="127">
        <v>20</v>
      </c>
      <c r="O5" s="113">
        <f t="shared" si="2"/>
        <v>100</v>
      </c>
      <c r="P5" s="126">
        <v>6.5</v>
      </c>
      <c r="Q5" s="113">
        <f t="shared" si="3"/>
        <v>99.999900000000039</v>
      </c>
      <c r="R5" s="127">
        <v>227</v>
      </c>
      <c r="S5" s="113">
        <f t="shared" si="4"/>
        <v>71.262799999999999</v>
      </c>
      <c r="T5" s="127">
        <v>47</v>
      </c>
      <c r="U5" s="113">
        <f t="shared" si="5"/>
        <v>44.443199999999997</v>
      </c>
      <c r="V5" s="128" t="s">
        <v>802</v>
      </c>
      <c r="W5" s="129">
        <v>473</v>
      </c>
      <c r="X5" s="127"/>
      <c r="Y5" s="116">
        <f t="shared" si="6"/>
        <v>67.8566</v>
      </c>
      <c r="Z5" s="121">
        <f t="shared" si="7"/>
        <v>532.00920000000008</v>
      </c>
      <c r="AA5" s="1"/>
    </row>
    <row r="6" spans="1:27" s="49" customFormat="1" ht="12" customHeight="1" x14ac:dyDescent="0.2">
      <c r="A6" s="122">
        <v>3</v>
      </c>
      <c r="B6" s="123">
        <v>35</v>
      </c>
      <c r="C6" s="124" t="s">
        <v>220</v>
      </c>
      <c r="D6" s="124" t="s">
        <v>221</v>
      </c>
      <c r="E6" s="124" t="s">
        <v>222</v>
      </c>
      <c r="F6" s="124" t="s">
        <v>222</v>
      </c>
      <c r="G6" s="122" t="s">
        <v>14</v>
      </c>
      <c r="H6" s="122" t="s">
        <v>15</v>
      </c>
      <c r="I6" s="125" t="s">
        <v>135</v>
      </c>
      <c r="J6" s="126">
        <v>8</v>
      </c>
      <c r="K6" s="113">
        <f t="shared" si="0"/>
        <v>83.783699999999996</v>
      </c>
      <c r="L6" s="127">
        <v>39</v>
      </c>
      <c r="M6" s="113">
        <f t="shared" si="1"/>
        <v>57.405799999999999</v>
      </c>
      <c r="N6" s="113">
        <v>10</v>
      </c>
      <c r="O6" s="113">
        <f t="shared" si="2"/>
        <v>50</v>
      </c>
      <c r="P6" s="126">
        <v>6.6</v>
      </c>
      <c r="Q6" s="113">
        <f t="shared" si="3"/>
        <v>94.444350000000057</v>
      </c>
      <c r="R6" s="127">
        <v>220</v>
      </c>
      <c r="S6" s="113">
        <f t="shared" si="4"/>
        <v>63.216999999999999</v>
      </c>
      <c r="T6" s="127">
        <v>67</v>
      </c>
      <c r="U6" s="113">
        <f t="shared" si="5"/>
        <v>99.997199999999992</v>
      </c>
      <c r="V6" s="128" t="s">
        <v>803</v>
      </c>
      <c r="W6" s="129">
        <v>475</v>
      </c>
      <c r="X6" s="127"/>
      <c r="Y6" s="116">
        <f t="shared" si="6"/>
        <v>66.836200000000005</v>
      </c>
      <c r="Z6" s="121">
        <f t="shared" si="7"/>
        <v>515.68425000000002</v>
      </c>
      <c r="AA6" s="1"/>
    </row>
    <row r="7" spans="1:27" s="49" customFormat="1" ht="12" customHeight="1" x14ac:dyDescent="0.2">
      <c r="A7" s="122">
        <v>4</v>
      </c>
      <c r="B7" s="123">
        <v>32</v>
      </c>
      <c r="C7" s="124" t="s">
        <v>173</v>
      </c>
      <c r="D7" s="124" t="s">
        <v>174</v>
      </c>
      <c r="E7" s="124" t="s">
        <v>175</v>
      </c>
      <c r="F7" s="124" t="s">
        <v>175</v>
      </c>
      <c r="G7" s="122" t="s">
        <v>14</v>
      </c>
      <c r="H7" s="122" t="s">
        <v>15</v>
      </c>
      <c r="I7" s="125" t="s">
        <v>20</v>
      </c>
      <c r="J7" s="130">
        <v>7.8</v>
      </c>
      <c r="K7" s="113">
        <f t="shared" si="0"/>
        <v>89.189099999999996</v>
      </c>
      <c r="L7" s="114">
        <v>36</v>
      </c>
      <c r="M7" s="113">
        <f t="shared" si="1"/>
        <v>51.850399999999993</v>
      </c>
      <c r="N7" s="114">
        <v>7</v>
      </c>
      <c r="O7" s="113">
        <f t="shared" si="2"/>
        <v>35</v>
      </c>
      <c r="P7" s="130">
        <v>6.7</v>
      </c>
      <c r="Q7" s="113">
        <f t="shared" si="3"/>
        <v>88.888800000000032</v>
      </c>
      <c r="R7" s="114">
        <v>231</v>
      </c>
      <c r="S7" s="113">
        <f t="shared" si="4"/>
        <v>75.860399999999998</v>
      </c>
      <c r="T7" s="114">
        <v>60</v>
      </c>
      <c r="U7" s="113">
        <f t="shared" si="5"/>
        <v>80.553299999999993</v>
      </c>
      <c r="V7" s="115" t="s">
        <v>804</v>
      </c>
      <c r="W7" s="131">
        <v>443</v>
      </c>
      <c r="X7" s="114"/>
      <c r="Y7" s="116">
        <f t="shared" si="6"/>
        <v>83.162599999999998</v>
      </c>
      <c r="Z7" s="121">
        <f t="shared" si="7"/>
        <v>504.50460000000004</v>
      </c>
    </row>
    <row r="8" spans="1:27" s="49" customFormat="1" ht="12" customHeight="1" x14ac:dyDescent="0.2">
      <c r="A8" s="122">
        <v>5</v>
      </c>
      <c r="B8" s="123">
        <v>36</v>
      </c>
      <c r="C8" s="124" t="s">
        <v>192</v>
      </c>
      <c r="D8" s="124" t="s">
        <v>193</v>
      </c>
      <c r="E8" s="124" t="s">
        <v>194</v>
      </c>
      <c r="F8" s="124" t="s">
        <v>194</v>
      </c>
      <c r="G8" s="122" t="s">
        <v>14</v>
      </c>
      <c r="H8" s="122" t="s">
        <v>15</v>
      </c>
      <c r="I8" s="125" t="s">
        <v>366</v>
      </c>
      <c r="J8" s="130">
        <v>8.4</v>
      </c>
      <c r="K8" s="113">
        <f t="shared" si="0"/>
        <v>72.972899999999981</v>
      </c>
      <c r="L8" s="114">
        <v>40</v>
      </c>
      <c r="M8" s="113">
        <f t="shared" si="1"/>
        <v>59.257599999999996</v>
      </c>
      <c r="N8" s="114">
        <v>16</v>
      </c>
      <c r="O8" s="113">
        <f t="shared" si="2"/>
        <v>80</v>
      </c>
      <c r="P8" s="130">
        <v>7.1</v>
      </c>
      <c r="Q8" s="113">
        <f t="shared" si="3"/>
        <v>66.666600000000059</v>
      </c>
      <c r="R8" s="114">
        <v>222</v>
      </c>
      <c r="S8" s="113">
        <f t="shared" si="4"/>
        <v>65.515799999999999</v>
      </c>
      <c r="T8" s="114">
        <v>62</v>
      </c>
      <c r="U8" s="113">
        <f t="shared" si="5"/>
        <v>86.108699999999999</v>
      </c>
      <c r="V8" s="115" t="s">
        <v>805</v>
      </c>
      <c r="W8" s="131">
        <v>474</v>
      </c>
      <c r="X8" s="114"/>
      <c r="Y8" s="116">
        <f t="shared" si="6"/>
        <v>67.346400000000003</v>
      </c>
      <c r="Z8" s="121">
        <f t="shared" si="7"/>
        <v>497.86800000000005</v>
      </c>
    </row>
    <row r="9" spans="1:27" s="49" customFormat="1" ht="12" customHeight="1" x14ac:dyDescent="0.2">
      <c r="A9" s="122">
        <v>6</v>
      </c>
      <c r="B9" s="123">
        <v>59</v>
      </c>
      <c r="C9" s="124" t="s">
        <v>243</v>
      </c>
      <c r="D9" s="132">
        <v>39439</v>
      </c>
      <c r="E9" s="124"/>
      <c r="F9" s="124" t="s">
        <v>674</v>
      </c>
      <c r="G9" s="122" t="s">
        <v>14</v>
      </c>
      <c r="H9" s="122" t="s">
        <v>15</v>
      </c>
      <c r="I9" s="125" t="s">
        <v>370</v>
      </c>
      <c r="J9" s="126">
        <v>8</v>
      </c>
      <c r="K9" s="113">
        <f t="shared" si="0"/>
        <v>83.783699999999996</v>
      </c>
      <c r="L9" s="127">
        <v>34</v>
      </c>
      <c r="M9" s="113">
        <f t="shared" si="1"/>
        <v>48.146799999999999</v>
      </c>
      <c r="N9" s="127">
        <v>10</v>
      </c>
      <c r="O9" s="113">
        <f t="shared" si="2"/>
        <v>50</v>
      </c>
      <c r="P9" s="126">
        <v>6.8</v>
      </c>
      <c r="Q9" s="113">
        <f t="shared" si="3"/>
        <v>83.333250000000049</v>
      </c>
      <c r="R9" s="127">
        <v>247</v>
      </c>
      <c r="S9" s="113">
        <f t="shared" si="4"/>
        <v>94.250799999999998</v>
      </c>
      <c r="T9" s="127">
        <v>56</v>
      </c>
      <c r="U9" s="113">
        <f t="shared" si="5"/>
        <v>69.442499999999995</v>
      </c>
      <c r="V9" s="128" t="s">
        <v>806</v>
      </c>
      <c r="W9" s="129">
        <v>475</v>
      </c>
      <c r="X9" s="127"/>
      <c r="Y9" s="116">
        <f t="shared" si="6"/>
        <v>66.836200000000005</v>
      </c>
      <c r="Z9" s="121">
        <f t="shared" si="7"/>
        <v>495.79325000000011</v>
      </c>
      <c r="AA9" s="1"/>
    </row>
    <row r="10" spans="1:27" s="49" customFormat="1" ht="12" customHeight="1" x14ac:dyDescent="0.2">
      <c r="A10" s="122">
        <v>7</v>
      </c>
      <c r="B10" s="123">
        <v>83</v>
      </c>
      <c r="C10" s="124" t="s">
        <v>234</v>
      </c>
      <c r="D10" s="124" t="s">
        <v>110</v>
      </c>
      <c r="E10" s="124" t="s">
        <v>235</v>
      </c>
      <c r="F10" s="124" t="s">
        <v>235</v>
      </c>
      <c r="G10" s="122" t="s">
        <v>14</v>
      </c>
      <c r="H10" s="122" t="s">
        <v>15</v>
      </c>
      <c r="I10" s="125" t="s">
        <v>16</v>
      </c>
      <c r="J10" s="126">
        <v>7.7</v>
      </c>
      <c r="K10" s="113">
        <f t="shared" si="0"/>
        <v>91.891799999999989</v>
      </c>
      <c r="L10" s="127">
        <v>25</v>
      </c>
      <c r="M10" s="113">
        <f t="shared" si="1"/>
        <v>31.480599999999999</v>
      </c>
      <c r="N10" s="127">
        <v>10</v>
      </c>
      <c r="O10" s="113">
        <f t="shared" si="2"/>
        <v>50</v>
      </c>
      <c r="P10" s="126">
        <v>6.6</v>
      </c>
      <c r="Q10" s="113">
        <f t="shared" si="3"/>
        <v>94.444350000000057</v>
      </c>
      <c r="R10" s="127">
        <v>250</v>
      </c>
      <c r="S10" s="113">
        <f t="shared" si="4"/>
        <v>97.698999999999998</v>
      </c>
      <c r="T10" s="127">
        <v>47</v>
      </c>
      <c r="U10" s="113">
        <f t="shared" si="5"/>
        <v>44.443199999999997</v>
      </c>
      <c r="V10" s="128" t="s">
        <v>807</v>
      </c>
      <c r="W10" s="129">
        <v>480</v>
      </c>
      <c r="X10" s="127"/>
      <c r="Y10" s="116">
        <f t="shared" si="6"/>
        <v>64.285200000000003</v>
      </c>
      <c r="Z10" s="121">
        <f t="shared" si="7"/>
        <v>474.24414999999999</v>
      </c>
      <c r="AA10" s="1"/>
    </row>
    <row r="11" spans="1:27" s="49" customFormat="1" ht="12" customHeight="1" x14ac:dyDescent="0.2">
      <c r="A11" s="122">
        <v>8</v>
      </c>
      <c r="B11" s="123">
        <v>47</v>
      </c>
      <c r="C11" s="124" t="s">
        <v>241</v>
      </c>
      <c r="D11" s="124" t="s">
        <v>242</v>
      </c>
      <c r="E11" s="124"/>
      <c r="F11" s="124" t="s">
        <v>673</v>
      </c>
      <c r="G11" s="122" t="s">
        <v>14</v>
      </c>
      <c r="H11" s="122" t="s">
        <v>15</v>
      </c>
      <c r="I11" s="125" t="s">
        <v>370</v>
      </c>
      <c r="J11" s="126">
        <v>8.1</v>
      </c>
      <c r="K11" s="113">
        <f t="shared" si="0"/>
        <v>81.081000000000003</v>
      </c>
      <c r="L11" s="127">
        <v>36</v>
      </c>
      <c r="M11" s="113">
        <f t="shared" si="1"/>
        <v>51.850399999999993</v>
      </c>
      <c r="N11" s="127">
        <v>9</v>
      </c>
      <c r="O11" s="113">
        <f t="shared" si="2"/>
        <v>45</v>
      </c>
      <c r="P11" s="126">
        <v>6.8</v>
      </c>
      <c r="Q11" s="113">
        <f t="shared" si="3"/>
        <v>83.333250000000049</v>
      </c>
      <c r="R11" s="127">
        <v>237</v>
      </c>
      <c r="S11" s="113">
        <f t="shared" si="4"/>
        <v>82.756799999999998</v>
      </c>
      <c r="T11" s="127">
        <v>58</v>
      </c>
      <c r="U11" s="113">
        <f t="shared" si="5"/>
        <v>74.997900000000001</v>
      </c>
      <c r="V11" s="128" t="s">
        <v>808</v>
      </c>
      <c r="W11" s="129">
        <v>504</v>
      </c>
      <c r="X11" s="127"/>
      <c r="Y11" s="116">
        <f t="shared" si="6"/>
        <v>52.040399999999998</v>
      </c>
      <c r="Z11" s="121">
        <f t="shared" si="7"/>
        <v>471.05975000000007</v>
      </c>
      <c r="AA11" s="1"/>
    </row>
    <row r="12" spans="1:27" s="49" customFormat="1" ht="15" customHeight="1" x14ac:dyDescent="0.2">
      <c r="A12" s="122">
        <v>9</v>
      </c>
      <c r="B12" s="123">
        <v>1</v>
      </c>
      <c r="C12" s="124" t="s">
        <v>682</v>
      </c>
      <c r="D12" s="132">
        <v>39091</v>
      </c>
      <c r="E12" s="120"/>
      <c r="F12" s="133" t="s">
        <v>683</v>
      </c>
      <c r="G12" s="122" t="s">
        <v>14</v>
      </c>
      <c r="H12" s="122" t="s">
        <v>15</v>
      </c>
      <c r="I12" s="65" t="s">
        <v>72</v>
      </c>
      <c r="J12" s="120">
        <v>7.7</v>
      </c>
      <c r="K12" s="113">
        <f t="shared" si="0"/>
        <v>91.891799999999989</v>
      </c>
      <c r="L12" s="120">
        <v>36</v>
      </c>
      <c r="M12" s="113">
        <f t="shared" si="1"/>
        <v>51.850399999999993</v>
      </c>
      <c r="N12" s="120">
        <v>10</v>
      </c>
      <c r="O12" s="113">
        <f t="shared" si="2"/>
        <v>50</v>
      </c>
      <c r="P12" s="120">
        <v>7</v>
      </c>
      <c r="Q12" s="113">
        <f t="shared" si="3"/>
        <v>72.222150000000042</v>
      </c>
      <c r="R12" s="120">
        <v>252</v>
      </c>
      <c r="S12" s="113">
        <f t="shared" si="4"/>
        <v>99.997799999999998</v>
      </c>
      <c r="T12" s="120">
        <v>47</v>
      </c>
      <c r="U12" s="113">
        <f t="shared" si="5"/>
        <v>44.443199999999997</v>
      </c>
      <c r="V12" s="120" t="s">
        <v>809</v>
      </c>
      <c r="W12" s="120">
        <v>506</v>
      </c>
      <c r="X12" s="120"/>
      <c r="Y12" s="116">
        <f t="shared" si="6"/>
        <v>51.019999999999996</v>
      </c>
      <c r="Z12" s="121">
        <f t="shared" si="7"/>
        <v>461.42534999999998</v>
      </c>
      <c r="AA12" s="1"/>
    </row>
    <row r="13" spans="1:27" s="49" customFormat="1" ht="12" customHeight="1" x14ac:dyDescent="0.2">
      <c r="A13" s="122">
        <v>10</v>
      </c>
      <c r="B13" s="123">
        <v>80</v>
      </c>
      <c r="C13" s="124" t="s">
        <v>244</v>
      </c>
      <c r="D13" s="124" t="s">
        <v>245</v>
      </c>
      <c r="E13" s="124" t="s">
        <v>246</v>
      </c>
      <c r="F13" s="124" t="s">
        <v>246</v>
      </c>
      <c r="G13" s="122" t="s">
        <v>14</v>
      </c>
      <c r="H13" s="122" t="s">
        <v>15</v>
      </c>
      <c r="I13" s="65" t="s">
        <v>23</v>
      </c>
      <c r="J13" s="126">
        <v>8.4</v>
      </c>
      <c r="K13" s="113">
        <f t="shared" si="0"/>
        <v>72.972899999999981</v>
      </c>
      <c r="L13" s="127">
        <v>30</v>
      </c>
      <c r="M13" s="113">
        <f t="shared" si="1"/>
        <v>40.739599999999996</v>
      </c>
      <c r="N13" s="127">
        <v>19</v>
      </c>
      <c r="O13" s="113">
        <f t="shared" si="2"/>
        <v>95</v>
      </c>
      <c r="P13" s="126">
        <v>6.6</v>
      </c>
      <c r="Q13" s="113">
        <f t="shared" si="3"/>
        <v>94.444350000000057</v>
      </c>
      <c r="R13" s="127">
        <v>213</v>
      </c>
      <c r="S13" s="113">
        <f t="shared" si="4"/>
        <v>55.171199999999999</v>
      </c>
      <c r="T13" s="127">
        <v>45</v>
      </c>
      <c r="U13" s="113">
        <f t="shared" si="5"/>
        <v>38.887799999999999</v>
      </c>
      <c r="V13" s="128" t="s">
        <v>810</v>
      </c>
      <c r="W13" s="129">
        <v>484</v>
      </c>
      <c r="X13" s="127"/>
      <c r="Y13" s="116">
        <f t="shared" si="6"/>
        <v>62.244399999999999</v>
      </c>
      <c r="Z13" s="121">
        <f t="shared" si="7"/>
        <v>459.46025000000003</v>
      </c>
      <c r="AA13" s="1"/>
    </row>
    <row r="14" spans="1:27" s="49" customFormat="1" ht="12" customHeight="1" x14ac:dyDescent="0.2">
      <c r="A14" s="122">
        <v>11</v>
      </c>
      <c r="B14" s="123">
        <v>21</v>
      </c>
      <c r="C14" s="124" t="s">
        <v>304</v>
      </c>
      <c r="D14" s="124" t="s">
        <v>305</v>
      </c>
      <c r="E14" s="124"/>
      <c r="F14" s="124" t="s">
        <v>675</v>
      </c>
      <c r="G14" s="122" t="s">
        <v>14</v>
      </c>
      <c r="H14" s="122" t="s">
        <v>15</v>
      </c>
      <c r="I14" s="125" t="s">
        <v>370</v>
      </c>
      <c r="J14" s="126">
        <v>8.5</v>
      </c>
      <c r="K14" s="113">
        <f t="shared" si="0"/>
        <v>70.270199999999988</v>
      </c>
      <c r="L14" s="127">
        <v>30</v>
      </c>
      <c r="M14" s="113">
        <f t="shared" si="1"/>
        <v>40.739599999999996</v>
      </c>
      <c r="N14" s="127">
        <v>10</v>
      </c>
      <c r="O14" s="113">
        <f t="shared" si="2"/>
        <v>50</v>
      </c>
      <c r="P14" s="126">
        <v>7</v>
      </c>
      <c r="Q14" s="113">
        <f t="shared" si="3"/>
        <v>72.222150000000042</v>
      </c>
      <c r="R14" s="127">
        <v>234</v>
      </c>
      <c r="S14" s="113">
        <f t="shared" si="4"/>
        <v>79.308599999999998</v>
      </c>
      <c r="T14" s="127">
        <v>65</v>
      </c>
      <c r="U14" s="113">
        <f t="shared" si="5"/>
        <v>94.441800000000001</v>
      </c>
      <c r="V14" s="128" t="s">
        <v>811</v>
      </c>
      <c r="W14" s="129">
        <v>506</v>
      </c>
      <c r="X14" s="127"/>
      <c r="Y14" s="116">
        <f t="shared" si="6"/>
        <v>51.019999999999996</v>
      </c>
      <c r="Z14" s="121">
        <f t="shared" si="7"/>
        <v>458.00235000000004</v>
      </c>
      <c r="AA14" s="1"/>
    </row>
    <row r="15" spans="1:27" ht="12" customHeight="1" x14ac:dyDescent="0.2">
      <c r="A15" s="122">
        <v>12</v>
      </c>
      <c r="B15" s="123">
        <v>67</v>
      </c>
      <c r="C15" s="124" t="s">
        <v>66</v>
      </c>
      <c r="D15" s="124" t="s">
        <v>67</v>
      </c>
      <c r="E15" s="124" t="s">
        <v>68</v>
      </c>
      <c r="F15" s="124" t="s">
        <v>68</v>
      </c>
      <c r="G15" s="122" t="s">
        <v>14</v>
      </c>
      <c r="H15" s="122" t="s">
        <v>15</v>
      </c>
      <c r="I15" s="125" t="s">
        <v>61</v>
      </c>
      <c r="J15" s="126">
        <v>8.8000000000000007</v>
      </c>
      <c r="K15" s="113">
        <f t="shared" si="0"/>
        <v>62.162099999999974</v>
      </c>
      <c r="L15" s="127">
        <v>30</v>
      </c>
      <c r="M15" s="113">
        <f t="shared" si="1"/>
        <v>40.739599999999996</v>
      </c>
      <c r="N15" s="127">
        <v>19</v>
      </c>
      <c r="O15" s="113">
        <f t="shared" si="2"/>
        <v>95</v>
      </c>
      <c r="P15" s="126">
        <v>7.7</v>
      </c>
      <c r="Q15" s="113">
        <f t="shared" si="3"/>
        <v>33.33330000000003</v>
      </c>
      <c r="R15" s="127">
        <v>225</v>
      </c>
      <c r="S15" s="113">
        <f t="shared" si="4"/>
        <v>68.963999999999999</v>
      </c>
      <c r="T15" s="127">
        <v>62</v>
      </c>
      <c r="U15" s="113">
        <f t="shared" si="5"/>
        <v>86.108699999999999</v>
      </c>
      <c r="V15" s="128" t="s">
        <v>812</v>
      </c>
      <c r="W15" s="129">
        <v>474</v>
      </c>
      <c r="X15" s="127"/>
      <c r="Y15" s="116">
        <f t="shared" si="6"/>
        <v>67.346400000000003</v>
      </c>
      <c r="Z15" s="121">
        <f t="shared" si="7"/>
        <v>453.65410000000003</v>
      </c>
    </row>
    <row r="16" spans="1:27" ht="12" customHeight="1" x14ac:dyDescent="0.2">
      <c r="A16" s="122">
        <v>13</v>
      </c>
      <c r="B16" s="123">
        <v>10</v>
      </c>
      <c r="C16" s="124" t="s">
        <v>198</v>
      </c>
      <c r="D16" s="124" t="s">
        <v>199</v>
      </c>
      <c r="E16" s="124" t="s">
        <v>200</v>
      </c>
      <c r="F16" s="124" t="s">
        <v>200</v>
      </c>
      <c r="G16" s="122" t="s">
        <v>14</v>
      </c>
      <c r="H16" s="122" t="s">
        <v>15</v>
      </c>
      <c r="I16" s="65" t="s">
        <v>87</v>
      </c>
      <c r="J16" s="130">
        <v>9.3000000000000007</v>
      </c>
      <c r="K16" s="113">
        <f t="shared" si="0"/>
        <v>48.648599999999973</v>
      </c>
      <c r="L16" s="114">
        <v>36</v>
      </c>
      <c r="M16" s="113">
        <f t="shared" si="1"/>
        <v>51.850399999999993</v>
      </c>
      <c r="N16" s="114">
        <v>13</v>
      </c>
      <c r="O16" s="113">
        <f t="shared" si="2"/>
        <v>65</v>
      </c>
      <c r="P16" s="130">
        <v>6.8</v>
      </c>
      <c r="Q16" s="113">
        <f t="shared" si="3"/>
        <v>83.333250000000049</v>
      </c>
      <c r="R16" s="114">
        <v>223</v>
      </c>
      <c r="S16" s="113">
        <f t="shared" si="4"/>
        <v>66.665199999999999</v>
      </c>
      <c r="T16" s="114">
        <v>56</v>
      </c>
      <c r="U16" s="113">
        <f t="shared" si="5"/>
        <v>69.442499999999995</v>
      </c>
      <c r="V16" s="115" t="s">
        <v>813</v>
      </c>
      <c r="W16" s="131">
        <v>487</v>
      </c>
      <c r="X16" s="114"/>
      <c r="Y16" s="116">
        <f t="shared" si="6"/>
        <v>60.713799999999999</v>
      </c>
      <c r="Z16" s="121">
        <f t="shared" si="7"/>
        <v>445.65375</v>
      </c>
      <c r="AA16" s="49"/>
    </row>
    <row r="17" spans="1:56" ht="12" customHeight="1" x14ac:dyDescent="0.2">
      <c r="A17" s="122">
        <v>14</v>
      </c>
      <c r="B17" s="123">
        <v>33</v>
      </c>
      <c r="C17" s="124" t="s">
        <v>340</v>
      </c>
      <c r="D17" s="124" t="s">
        <v>91</v>
      </c>
      <c r="E17" s="124"/>
      <c r="F17" s="124" t="s">
        <v>998</v>
      </c>
      <c r="G17" s="122" t="s">
        <v>14</v>
      </c>
      <c r="H17" s="122" t="s">
        <v>15</v>
      </c>
      <c r="I17" s="65" t="s">
        <v>23</v>
      </c>
      <c r="J17" s="126">
        <v>8.6</v>
      </c>
      <c r="K17" s="113">
        <f t="shared" si="0"/>
        <v>67.567499999999995</v>
      </c>
      <c r="L17" s="127">
        <v>36</v>
      </c>
      <c r="M17" s="113">
        <f t="shared" si="1"/>
        <v>51.850399999999993</v>
      </c>
      <c r="N17" s="127">
        <v>15</v>
      </c>
      <c r="O17" s="113">
        <f t="shared" si="2"/>
        <v>75</v>
      </c>
      <c r="P17" s="126">
        <v>7</v>
      </c>
      <c r="Q17" s="113">
        <f t="shared" si="3"/>
        <v>72.222150000000042</v>
      </c>
      <c r="R17" s="127">
        <v>223</v>
      </c>
      <c r="S17" s="113">
        <f t="shared" si="4"/>
        <v>66.665199999999999</v>
      </c>
      <c r="T17" s="127">
        <v>49</v>
      </c>
      <c r="U17" s="113">
        <f t="shared" si="5"/>
        <v>49.998599999999996</v>
      </c>
      <c r="V17" s="128" t="s">
        <v>814</v>
      </c>
      <c r="W17" s="129">
        <v>489</v>
      </c>
      <c r="X17" s="127"/>
      <c r="Y17" s="116">
        <f t="shared" si="6"/>
        <v>59.693399999999997</v>
      </c>
      <c r="Z17" s="121">
        <f t="shared" si="7"/>
        <v>442.99725000000001</v>
      </c>
    </row>
    <row r="18" spans="1:56" ht="12" customHeight="1" x14ac:dyDescent="0.2">
      <c r="A18" s="122">
        <v>15</v>
      </c>
      <c r="B18" s="123">
        <v>7</v>
      </c>
      <c r="C18" s="124" t="s">
        <v>231</v>
      </c>
      <c r="D18" s="124" t="s">
        <v>232</v>
      </c>
      <c r="E18" s="124" t="s">
        <v>233</v>
      </c>
      <c r="F18" s="124" t="s">
        <v>233</v>
      </c>
      <c r="G18" s="122" t="s">
        <v>14</v>
      </c>
      <c r="H18" s="122" t="s">
        <v>15</v>
      </c>
      <c r="I18" s="125" t="s">
        <v>137</v>
      </c>
      <c r="J18" s="126">
        <v>8</v>
      </c>
      <c r="K18" s="113">
        <f t="shared" si="0"/>
        <v>83.783699999999996</v>
      </c>
      <c r="L18" s="127">
        <v>40</v>
      </c>
      <c r="M18" s="113">
        <f t="shared" si="1"/>
        <v>59.257599999999996</v>
      </c>
      <c r="N18" s="127">
        <v>12</v>
      </c>
      <c r="O18" s="113">
        <f t="shared" si="2"/>
        <v>60</v>
      </c>
      <c r="P18" s="126">
        <v>7.4</v>
      </c>
      <c r="Q18" s="113">
        <f t="shared" si="3"/>
        <v>49.99995000000002</v>
      </c>
      <c r="R18" s="127">
        <v>236</v>
      </c>
      <c r="S18" s="113">
        <f t="shared" si="4"/>
        <v>81.607399999999998</v>
      </c>
      <c r="T18" s="127">
        <v>48</v>
      </c>
      <c r="U18" s="113">
        <f t="shared" si="5"/>
        <v>47.2209</v>
      </c>
      <c r="V18" s="128" t="s">
        <v>815</v>
      </c>
      <c r="W18" s="129">
        <v>487.8</v>
      </c>
      <c r="X18" s="127"/>
      <c r="Y18" s="116">
        <f t="shared" si="6"/>
        <v>60.30563999999999</v>
      </c>
      <c r="Z18" s="121">
        <f t="shared" si="7"/>
        <v>442.17518999999999</v>
      </c>
    </row>
    <row r="19" spans="1:56" ht="12" customHeight="1" x14ac:dyDescent="0.2">
      <c r="A19" s="122">
        <v>16</v>
      </c>
      <c r="B19" s="123">
        <v>71</v>
      </c>
      <c r="C19" s="124" t="s">
        <v>264</v>
      </c>
      <c r="D19" s="124" t="s">
        <v>265</v>
      </c>
      <c r="E19" s="124" t="s">
        <v>266</v>
      </c>
      <c r="F19" s="124" t="s">
        <v>266</v>
      </c>
      <c r="G19" s="122" t="s">
        <v>14</v>
      </c>
      <c r="H19" s="122" t="s">
        <v>15</v>
      </c>
      <c r="I19" s="125" t="s">
        <v>16</v>
      </c>
      <c r="J19" s="126">
        <v>8.6</v>
      </c>
      <c r="K19" s="113">
        <f t="shared" si="0"/>
        <v>67.567499999999995</v>
      </c>
      <c r="L19" s="127">
        <v>41</v>
      </c>
      <c r="M19" s="113">
        <f t="shared" si="1"/>
        <v>61.109399999999994</v>
      </c>
      <c r="N19" s="127">
        <v>5</v>
      </c>
      <c r="O19" s="113">
        <f t="shared" si="2"/>
        <v>25</v>
      </c>
      <c r="P19" s="126">
        <v>7.1</v>
      </c>
      <c r="Q19" s="113">
        <f t="shared" si="3"/>
        <v>66.666600000000059</v>
      </c>
      <c r="R19" s="127">
        <v>210</v>
      </c>
      <c r="S19" s="113">
        <f t="shared" si="4"/>
        <v>51.722999999999999</v>
      </c>
      <c r="T19" s="127">
        <v>60</v>
      </c>
      <c r="U19" s="113">
        <f t="shared" si="5"/>
        <v>80.553299999999993</v>
      </c>
      <c r="V19" s="128" t="s">
        <v>816</v>
      </c>
      <c r="W19" s="129">
        <v>488</v>
      </c>
      <c r="X19" s="127"/>
      <c r="Y19" s="116">
        <f t="shared" si="6"/>
        <v>60.203600000000002</v>
      </c>
      <c r="Z19" s="121">
        <f t="shared" si="7"/>
        <v>412.82340000000005</v>
      </c>
    </row>
    <row r="20" spans="1:56" ht="12" customHeight="1" x14ac:dyDescent="0.2">
      <c r="A20" s="122">
        <v>17</v>
      </c>
      <c r="B20" s="123">
        <v>99</v>
      </c>
      <c r="C20" s="124" t="s">
        <v>350</v>
      </c>
      <c r="D20" s="124" t="s">
        <v>351</v>
      </c>
      <c r="E20" s="124" t="s">
        <v>352</v>
      </c>
      <c r="F20" s="124" t="s">
        <v>352</v>
      </c>
      <c r="G20" s="122" t="s">
        <v>14</v>
      </c>
      <c r="H20" s="122" t="s">
        <v>15</v>
      </c>
      <c r="I20" s="125" t="s">
        <v>22</v>
      </c>
      <c r="J20" s="126">
        <v>8.9</v>
      </c>
      <c r="K20" s="113">
        <f t="shared" si="0"/>
        <v>59.459399999999981</v>
      </c>
      <c r="L20" s="127">
        <v>20</v>
      </c>
      <c r="M20" s="113">
        <f t="shared" si="1"/>
        <v>22.221599999999999</v>
      </c>
      <c r="N20" s="127">
        <v>20</v>
      </c>
      <c r="O20" s="113">
        <f t="shared" si="2"/>
        <v>100</v>
      </c>
      <c r="P20" s="126">
        <v>7</v>
      </c>
      <c r="Q20" s="113">
        <f t="shared" si="3"/>
        <v>72.222150000000042</v>
      </c>
      <c r="R20" s="127">
        <v>234</v>
      </c>
      <c r="S20" s="113">
        <f t="shared" si="4"/>
        <v>79.308599999999998</v>
      </c>
      <c r="T20" s="127">
        <v>47</v>
      </c>
      <c r="U20" s="113">
        <f t="shared" si="5"/>
        <v>44.443199999999997</v>
      </c>
      <c r="V20" s="128" t="s">
        <v>817</v>
      </c>
      <c r="W20" s="129">
        <v>573</v>
      </c>
      <c r="X20" s="127"/>
      <c r="Y20" s="116">
        <f t="shared" si="6"/>
        <v>16.836600000000001</v>
      </c>
      <c r="Z20" s="121">
        <f t="shared" si="7"/>
        <v>394.49155000000002</v>
      </c>
    </row>
    <row r="21" spans="1:56" ht="13.5" customHeight="1" x14ac:dyDescent="0.2">
      <c r="A21" s="122">
        <v>17</v>
      </c>
      <c r="B21" s="123">
        <v>48</v>
      </c>
      <c r="C21" s="124" t="s">
        <v>335</v>
      </c>
      <c r="D21" s="124" t="s">
        <v>336</v>
      </c>
      <c r="E21" s="124" t="s">
        <v>337</v>
      </c>
      <c r="F21" s="124" t="s">
        <v>337</v>
      </c>
      <c r="G21" s="122" t="s">
        <v>14</v>
      </c>
      <c r="H21" s="122" t="s">
        <v>15</v>
      </c>
      <c r="I21" s="65" t="s">
        <v>18</v>
      </c>
      <c r="J21" s="126">
        <v>8.3000000000000007</v>
      </c>
      <c r="K21" s="113">
        <f t="shared" si="0"/>
        <v>75.675599999999974</v>
      </c>
      <c r="L21" s="127">
        <v>32</v>
      </c>
      <c r="M21" s="113">
        <f t="shared" si="1"/>
        <v>44.443199999999997</v>
      </c>
      <c r="N21" s="127">
        <v>7</v>
      </c>
      <c r="O21" s="113">
        <f t="shared" si="2"/>
        <v>35</v>
      </c>
      <c r="P21" s="126">
        <v>7.1</v>
      </c>
      <c r="Q21" s="113">
        <f t="shared" si="3"/>
        <v>66.666600000000059</v>
      </c>
      <c r="R21" s="127">
        <v>183</v>
      </c>
      <c r="S21" s="113">
        <f t="shared" si="4"/>
        <v>20.6892</v>
      </c>
      <c r="T21" s="127">
        <v>59</v>
      </c>
      <c r="U21" s="113">
        <f t="shared" si="5"/>
        <v>77.775599999999997</v>
      </c>
      <c r="V21" s="128" t="s">
        <v>818</v>
      </c>
      <c r="W21" s="129">
        <v>462</v>
      </c>
      <c r="X21" s="127"/>
      <c r="Y21" s="116">
        <f t="shared" si="6"/>
        <v>73.468800000000002</v>
      </c>
      <c r="Z21" s="121">
        <f t="shared" si="7"/>
        <v>393.71900000000005</v>
      </c>
    </row>
    <row r="22" spans="1:56" ht="13.5" customHeight="1" x14ac:dyDescent="0.2">
      <c r="A22" s="122">
        <v>19</v>
      </c>
      <c r="B22" s="123">
        <v>84</v>
      </c>
      <c r="C22" s="124" t="s">
        <v>819</v>
      </c>
      <c r="D22" s="133">
        <v>2008</v>
      </c>
      <c r="E22" s="120"/>
      <c r="F22" s="120"/>
      <c r="G22" s="122" t="s">
        <v>14</v>
      </c>
      <c r="H22" s="122" t="s">
        <v>15</v>
      </c>
      <c r="I22" s="77" t="s">
        <v>23</v>
      </c>
      <c r="J22" s="120">
        <v>8.9</v>
      </c>
      <c r="K22" s="113">
        <f t="shared" si="0"/>
        <v>59.459399999999981</v>
      </c>
      <c r="L22" s="120">
        <v>31</v>
      </c>
      <c r="M22" s="113">
        <f t="shared" si="1"/>
        <v>42.5914</v>
      </c>
      <c r="N22" s="113">
        <v>12</v>
      </c>
      <c r="O22" s="113">
        <f t="shared" si="2"/>
        <v>60</v>
      </c>
      <c r="P22" s="120">
        <v>7.2</v>
      </c>
      <c r="Q22" s="113">
        <f t="shared" si="3"/>
        <v>61.111050000000034</v>
      </c>
      <c r="R22" s="120">
        <v>218</v>
      </c>
      <c r="S22" s="113">
        <f t="shared" si="4"/>
        <v>60.918199999999999</v>
      </c>
      <c r="T22" s="120">
        <v>54</v>
      </c>
      <c r="U22" s="113">
        <f t="shared" si="5"/>
        <v>63.887099999999997</v>
      </c>
      <c r="V22" s="120" t="s">
        <v>820</v>
      </c>
      <c r="W22" s="120">
        <v>521</v>
      </c>
      <c r="X22" s="120"/>
      <c r="Y22" s="116">
        <f t="shared" si="6"/>
        <v>43.366999999999997</v>
      </c>
      <c r="Z22" s="121">
        <f t="shared" si="7"/>
        <v>391.33415000000002</v>
      </c>
    </row>
    <row r="23" spans="1:56" ht="12" customHeight="1" x14ac:dyDescent="0.2">
      <c r="A23" s="122">
        <v>20</v>
      </c>
      <c r="B23" s="123">
        <v>38</v>
      </c>
      <c r="C23" s="124" t="s">
        <v>226</v>
      </c>
      <c r="D23" s="124" t="s">
        <v>227</v>
      </c>
      <c r="E23" s="124"/>
      <c r="F23" s="124" t="s">
        <v>672</v>
      </c>
      <c r="G23" s="122" t="s">
        <v>14</v>
      </c>
      <c r="H23" s="122" t="s">
        <v>15</v>
      </c>
      <c r="I23" s="125" t="s">
        <v>370</v>
      </c>
      <c r="J23" s="126">
        <v>8.1</v>
      </c>
      <c r="K23" s="113">
        <f t="shared" si="0"/>
        <v>81.081000000000003</v>
      </c>
      <c r="L23" s="127">
        <v>23</v>
      </c>
      <c r="M23" s="113">
        <f t="shared" si="1"/>
        <v>27.776999999999997</v>
      </c>
      <c r="N23" s="127">
        <v>9</v>
      </c>
      <c r="O23" s="113">
        <f t="shared" si="2"/>
        <v>45</v>
      </c>
      <c r="P23" s="126">
        <v>7.6</v>
      </c>
      <c r="Q23" s="113">
        <f t="shared" si="3"/>
        <v>38.888850000000062</v>
      </c>
      <c r="R23" s="127">
        <v>242</v>
      </c>
      <c r="S23" s="113">
        <f t="shared" si="4"/>
        <v>88.503799999999998</v>
      </c>
      <c r="T23" s="127">
        <v>52</v>
      </c>
      <c r="U23" s="113">
        <f t="shared" si="5"/>
        <v>58.331699999999998</v>
      </c>
      <c r="V23" s="128" t="s">
        <v>821</v>
      </c>
      <c r="W23" s="129">
        <v>513</v>
      </c>
      <c r="X23" s="127"/>
      <c r="Y23" s="116">
        <f t="shared" si="6"/>
        <v>47.448599999999999</v>
      </c>
      <c r="Z23" s="121">
        <f t="shared" si="7"/>
        <v>387.03095000000008</v>
      </c>
    </row>
    <row r="24" spans="1:56" ht="12" customHeight="1" x14ac:dyDescent="0.2">
      <c r="A24" s="122">
        <v>21</v>
      </c>
      <c r="B24" s="123">
        <v>76</v>
      </c>
      <c r="C24" s="124" t="s">
        <v>318</v>
      </c>
      <c r="D24" s="124" t="s">
        <v>319</v>
      </c>
      <c r="E24" s="124" t="s">
        <v>320</v>
      </c>
      <c r="F24" s="124" t="s">
        <v>320</v>
      </c>
      <c r="G24" s="122" t="s">
        <v>14</v>
      </c>
      <c r="H24" s="122" t="s">
        <v>15</v>
      </c>
      <c r="I24" s="125" t="s">
        <v>137</v>
      </c>
      <c r="J24" s="126">
        <v>9.1</v>
      </c>
      <c r="K24" s="113">
        <f t="shared" si="0"/>
        <v>54.054000000000002</v>
      </c>
      <c r="L24" s="127">
        <v>40</v>
      </c>
      <c r="M24" s="113">
        <f t="shared" si="1"/>
        <v>59.257599999999996</v>
      </c>
      <c r="N24" s="127">
        <v>15</v>
      </c>
      <c r="O24" s="113">
        <f t="shared" si="2"/>
        <v>75</v>
      </c>
      <c r="P24" s="126">
        <v>7.4</v>
      </c>
      <c r="Q24" s="113">
        <f t="shared" si="3"/>
        <v>49.99995000000002</v>
      </c>
      <c r="R24" s="127">
        <v>197</v>
      </c>
      <c r="S24" s="113">
        <f t="shared" si="4"/>
        <v>36.780799999999999</v>
      </c>
      <c r="T24" s="127">
        <v>47</v>
      </c>
      <c r="U24" s="113">
        <f t="shared" si="5"/>
        <v>44.443199999999997</v>
      </c>
      <c r="V24" s="128" t="s">
        <v>822</v>
      </c>
      <c r="W24" s="129">
        <v>477</v>
      </c>
      <c r="X24" s="127"/>
      <c r="Y24" s="116">
        <f t="shared" si="6"/>
        <v>65.815799999999996</v>
      </c>
      <c r="Z24" s="121">
        <f t="shared" si="7"/>
        <v>385.35135000000002</v>
      </c>
    </row>
    <row r="25" spans="1:56" ht="12" customHeight="1" x14ac:dyDescent="0.2">
      <c r="A25" s="122">
        <v>22</v>
      </c>
      <c r="B25" s="123">
        <v>8</v>
      </c>
      <c r="C25" s="124" t="s">
        <v>353</v>
      </c>
      <c r="D25" s="124" t="s">
        <v>62</v>
      </c>
      <c r="E25" s="124" t="s">
        <v>354</v>
      </c>
      <c r="F25" s="124" t="s">
        <v>354</v>
      </c>
      <c r="G25" s="122" t="s">
        <v>14</v>
      </c>
      <c r="H25" s="122" t="s">
        <v>15</v>
      </c>
      <c r="I25" s="125" t="s">
        <v>378</v>
      </c>
      <c r="J25" s="126">
        <v>8.4</v>
      </c>
      <c r="K25" s="113">
        <f t="shared" si="0"/>
        <v>72.972899999999981</v>
      </c>
      <c r="L25" s="127">
        <v>18</v>
      </c>
      <c r="M25" s="113">
        <f t="shared" si="1"/>
        <v>18.518000000000001</v>
      </c>
      <c r="N25" s="127">
        <v>18</v>
      </c>
      <c r="O25" s="113">
        <f t="shared" si="2"/>
        <v>90</v>
      </c>
      <c r="P25" s="126">
        <v>7.3</v>
      </c>
      <c r="Q25" s="113">
        <f t="shared" si="3"/>
        <v>55.555500000000052</v>
      </c>
      <c r="R25" s="127">
        <v>237</v>
      </c>
      <c r="S25" s="113">
        <f t="shared" si="4"/>
        <v>82.756799999999998</v>
      </c>
      <c r="T25" s="127">
        <v>49</v>
      </c>
      <c r="U25" s="113">
        <f t="shared" si="5"/>
        <v>49.998599999999996</v>
      </c>
      <c r="V25" s="128" t="s">
        <v>823</v>
      </c>
      <c r="W25" s="129">
        <v>587</v>
      </c>
      <c r="X25" s="127"/>
      <c r="Y25" s="116">
        <f t="shared" si="6"/>
        <v>9.6937999999999995</v>
      </c>
      <c r="Z25" s="121">
        <f t="shared" si="7"/>
        <v>379.49560000000008</v>
      </c>
    </row>
    <row r="26" spans="1:56" ht="12" customHeight="1" x14ac:dyDescent="0.2">
      <c r="A26" s="122">
        <v>23</v>
      </c>
      <c r="B26" s="123">
        <v>70</v>
      </c>
      <c r="C26" s="124" t="s">
        <v>255</v>
      </c>
      <c r="D26" s="124" t="s">
        <v>256</v>
      </c>
      <c r="E26" s="124" t="s">
        <v>257</v>
      </c>
      <c r="F26" s="124" t="s">
        <v>257</v>
      </c>
      <c r="G26" s="122" t="s">
        <v>14</v>
      </c>
      <c r="H26" s="122" t="s">
        <v>15</v>
      </c>
      <c r="I26" s="125" t="s">
        <v>366</v>
      </c>
      <c r="J26" s="126">
        <v>8.1</v>
      </c>
      <c r="K26" s="113">
        <f t="shared" si="0"/>
        <v>81.081000000000003</v>
      </c>
      <c r="L26" s="127">
        <v>22</v>
      </c>
      <c r="M26" s="113">
        <f t="shared" si="1"/>
        <v>25.925199999999997</v>
      </c>
      <c r="N26" s="127">
        <v>5</v>
      </c>
      <c r="O26" s="113">
        <f t="shared" si="2"/>
        <v>25</v>
      </c>
      <c r="P26" s="126">
        <v>7.4</v>
      </c>
      <c r="Q26" s="113">
        <f t="shared" si="3"/>
        <v>49.99995000000002</v>
      </c>
      <c r="R26" s="127">
        <v>245</v>
      </c>
      <c r="S26" s="113">
        <f t="shared" si="4"/>
        <v>91.951999999999998</v>
      </c>
      <c r="T26" s="127">
        <v>45</v>
      </c>
      <c r="U26" s="113">
        <f t="shared" si="5"/>
        <v>38.887799999999999</v>
      </c>
      <c r="V26" s="128" t="s">
        <v>824</v>
      </c>
      <c r="W26" s="129">
        <v>483</v>
      </c>
      <c r="X26" s="127"/>
      <c r="Y26" s="116">
        <f t="shared" si="6"/>
        <v>62.754599999999996</v>
      </c>
      <c r="Z26" s="121">
        <f t="shared" si="7"/>
        <v>375.60055</v>
      </c>
    </row>
    <row r="27" spans="1:56" ht="12" customHeight="1" x14ac:dyDescent="0.2">
      <c r="A27" s="122">
        <v>24</v>
      </c>
      <c r="B27" s="123">
        <v>52</v>
      </c>
      <c r="C27" s="124" t="s">
        <v>223</v>
      </c>
      <c r="D27" s="124" t="s">
        <v>224</v>
      </c>
      <c r="E27" s="124" t="s">
        <v>225</v>
      </c>
      <c r="F27" s="124" t="s">
        <v>225</v>
      </c>
      <c r="G27" s="122" t="s">
        <v>14</v>
      </c>
      <c r="H27" s="122" t="s">
        <v>15</v>
      </c>
      <c r="I27" s="65" t="s">
        <v>23</v>
      </c>
      <c r="J27" s="126">
        <v>8.9</v>
      </c>
      <c r="K27" s="113">
        <f t="shared" si="0"/>
        <v>59.459399999999981</v>
      </c>
      <c r="L27" s="127">
        <v>36</v>
      </c>
      <c r="M27" s="113">
        <f t="shared" si="1"/>
        <v>51.850399999999993</v>
      </c>
      <c r="N27" s="127">
        <v>3</v>
      </c>
      <c r="O27" s="113">
        <f t="shared" si="2"/>
        <v>15</v>
      </c>
      <c r="P27" s="126">
        <v>7</v>
      </c>
      <c r="Q27" s="113">
        <f t="shared" si="3"/>
        <v>72.222150000000042</v>
      </c>
      <c r="R27" s="127">
        <v>250</v>
      </c>
      <c r="S27" s="113">
        <f t="shared" si="4"/>
        <v>97.698999999999998</v>
      </c>
      <c r="T27" s="127">
        <v>43</v>
      </c>
      <c r="U27" s="113">
        <f t="shared" si="5"/>
        <v>33.3324</v>
      </c>
      <c r="V27" s="128" t="s">
        <v>825</v>
      </c>
      <c r="W27" s="129">
        <v>516</v>
      </c>
      <c r="X27" s="127"/>
      <c r="Y27" s="116">
        <f t="shared" si="6"/>
        <v>45.917999999999999</v>
      </c>
      <c r="Z27" s="121">
        <f t="shared" si="7"/>
        <v>375.48135000000002</v>
      </c>
    </row>
    <row r="28" spans="1:56" ht="12" customHeight="1" x14ac:dyDescent="0.2">
      <c r="A28" s="122">
        <v>25</v>
      </c>
      <c r="B28" s="123">
        <v>65</v>
      </c>
      <c r="C28" s="124" t="s">
        <v>247</v>
      </c>
      <c r="D28" s="124" t="s">
        <v>248</v>
      </c>
      <c r="E28" s="124" t="s">
        <v>249</v>
      </c>
      <c r="F28" s="124" t="s">
        <v>249</v>
      </c>
      <c r="G28" s="122" t="s">
        <v>14</v>
      </c>
      <c r="H28" s="122" t="s">
        <v>15</v>
      </c>
      <c r="I28" s="125" t="s">
        <v>374</v>
      </c>
      <c r="J28" s="126">
        <v>9.3000000000000007</v>
      </c>
      <c r="K28" s="113">
        <f t="shared" si="0"/>
        <v>48.648599999999973</v>
      </c>
      <c r="L28" s="127">
        <v>46</v>
      </c>
      <c r="M28" s="113">
        <f t="shared" si="1"/>
        <v>70.368399999999994</v>
      </c>
      <c r="N28" s="127">
        <v>6</v>
      </c>
      <c r="O28" s="113">
        <f t="shared" si="2"/>
        <v>30</v>
      </c>
      <c r="P28" s="126">
        <v>7</v>
      </c>
      <c r="Q28" s="113">
        <f t="shared" si="3"/>
        <v>72.222150000000042</v>
      </c>
      <c r="R28" s="127">
        <v>216</v>
      </c>
      <c r="S28" s="113">
        <f t="shared" si="4"/>
        <v>58.619399999999999</v>
      </c>
      <c r="T28" s="127">
        <v>51</v>
      </c>
      <c r="U28" s="113">
        <f t="shared" si="5"/>
        <v>55.553999999999995</v>
      </c>
      <c r="V28" s="128" t="s">
        <v>826</v>
      </c>
      <c r="W28" s="129">
        <v>534</v>
      </c>
      <c r="X28" s="127"/>
      <c r="Y28" s="116">
        <f t="shared" si="6"/>
        <v>36.734400000000001</v>
      </c>
      <c r="Z28" s="121">
        <f t="shared" si="7"/>
        <v>372.14694999999995</v>
      </c>
    </row>
    <row r="29" spans="1:56" ht="12" customHeight="1" x14ac:dyDescent="0.2">
      <c r="A29" s="122">
        <v>26</v>
      </c>
      <c r="B29" s="123">
        <v>97</v>
      </c>
      <c r="C29" s="124" t="s">
        <v>308</v>
      </c>
      <c r="D29" s="124" t="s">
        <v>309</v>
      </c>
      <c r="E29" s="124" t="s">
        <v>310</v>
      </c>
      <c r="F29" s="124" t="s">
        <v>310</v>
      </c>
      <c r="G29" s="122" t="s">
        <v>14</v>
      </c>
      <c r="H29" s="122" t="s">
        <v>15</v>
      </c>
      <c r="I29" s="65" t="s">
        <v>72</v>
      </c>
      <c r="J29" s="126">
        <v>9.5</v>
      </c>
      <c r="K29" s="113">
        <f t="shared" si="0"/>
        <v>43.243199999999995</v>
      </c>
      <c r="L29" s="127">
        <v>29</v>
      </c>
      <c r="M29" s="113">
        <f t="shared" si="1"/>
        <v>38.887799999999999</v>
      </c>
      <c r="N29" s="127">
        <v>10</v>
      </c>
      <c r="O29" s="113">
        <f t="shared" si="2"/>
        <v>50</v>
      </c>
      <c r="P29" s="126">
        <v>7.2</v>
      </c>
      <c r="Q29" s="113">
        <f t="shared" si="3"/>
        <v>61.111050000000034</v>
      </c>
      <c r="R29" s="127">
        <v>198</v>
      </c>
      <c r="S29" s="113">
        <f t="shared" si="4"/>
        <v>37.930199999999999</v>
      </c>
      <c r="T29" s="127">
        <v>44</v>
      </c>
      <c r="U29" s="113">
        <f t="shared" si="5"/>
        <v>36.110099999999996</v>
      </c>
      <c r="V29" s="128" t="s">
        <v>827</v>
      </c>
      <c r="W29" s="129">
        <v>410</v>
      </c>
      <c r="X29" s="127"/>
      <c r="Y29" s="116">
        <f t="shared" si="6"/>
        <v>99.999200000000002</v>
      </c>
      <c r="Z29" s="121">
        <f t="shared" si="7"/>
        <v>367.28155000000004</v>
      </c>
    </row>
    <row r="30" spans="1:56" ht="14.25" customHeight="1" x14ac:dyDescent="0.2">
      <c r="A30" s="122">
        <v>26</v>
      </c>
      <c r="B30" s="123">
        <v>226</v>
      </c>
      <c r="C30" s="124" t="s">
        <v>84</v>
      </c>
      <c r="D30" s="120" t="s">
        <v>1000</v>
      </c>
      <c r="E30" s="120"/>
      <c r="F30" s="133" t="s">
        <v>999</v>
      </c>
      <c r="G30" s="122" t="s">
        <v>14</v>
      </c>
      <c r="H30" s="122" t="s">
        <v>15</v>
      </c>
      <c r="I30" s="125" t="s">
        <v>365</v>
      </c>
      <c r="J30" s="120">
        <v>8.8000000000000007</v>
      </c>
      <c r="K30" s="113">
        <f t="shared" si="0"/>
        <v>62.162099999999974</v>
      </c>
      <c r="L30" s="120">
        <v>27</v>
      </c>
      <c r="M30" s="113">
        <f t="shared" si="1"/>
        <v>35.184199999999997</v>
      </c>
      <c r="N30" s="120">
        <v>15</v>
      </c>
      <c r="O30" s="113">
        <f t="shared" si="2"/>
        <v>75</v>
      </c>
      <c r="P30" s="120">
        <v>7.5</v>
      </c>
      <c r="Q30" s="113">
        <f t="shared" si="3"/>
        <v>44.444400000000044</v>
      </c>
      <c r="R30" s="120">
        <v>216</v>
      </c>
      <c r="S30" s="113">
        <f t="shared" si="4"/>
        <v>58.619399999999999</v>
      </c>
      <c r="T30" s="120">
        <v>46</v>
      </c>
      <c r="U30" s="113">
        <f t="shared" si="5"/>
        <v>41.665499999999994</v>
      </c>
      <c r="V30" s="120" t="s">
        <v>828</v>
      </c>
      <c r="W30" s="120">
        <v>509</v>
      </c>
      <c r="X30" s="120"/>
      <c r="Y30" s="116">
        <f t="shared" si="6"/>
        <v>49.489399999999996</v>
      </c>
      <c r="Z30" s="121">
        <f t="shared" si="7"/>
        <v>366.565</v>
      </c>
    </row>
    <row r="31" spans="1:56" ht="12" customHeight="1" x14ac:dyDescent="0.2">
      <c r="A31" s="122">
        <v>28</v>
      </c>
      <c r="B31" s="123">
        <v>29</v>
      </c>
      <c r="C31" s="124" t="s">
        <v>600</v>
      </c>
      <c r="D31" s="124" t="s">
        <v>601</v>
      </c>
      <c r="E31" s="124" t="s">
        <v>602</v>
      </c>
      <c r="F31" s="124" t="s">
        <v>602</v>
      </c>
      <c r="G31" s="122" t="s">
        <v>14</v>
      </c>
      <c r="H31" s="122" t="s">
        <v>15</v>
      </c>
      <c r="I31" s="125" t="s">
        <v>16</v>
      </c>
      <c r="J31" s="120">
        <v>9.1999999999999993</v>
      </c>
      <c r="K31" s="113">
        <f t="shared" si="0"/>
        <v>51.351300000000009</v>
      </c>
      <c r="L31" s="120">
        <v>20</v>
      </c>
      <c r="M31" s="113">
        <f t="shared" si="1"/>
        <v>22.221599999999999</v>
      </c>
      <c r="N31" s="120">
        <v>9</v>
      </c>
      <c r="O31" s="113">
        <f t="shared" si="2"/>
        <v>45</v>
      </c>
      <c r="P31" s="120">
        <v>7</v>
      </c>
      <c r="Q31" s="113">
        <f t="shared" si="3"/>
        <v>72.222150000000042</v>
      </c>
      <c r="R31" s="120">
        <v>215</v>
      </c>
      <c r="S31" s="113">
        <f t="shared" si="4"/>
        <v>57.47</v>
      </c>
      <c r="T31" s="120">
        <v>48</v>
      </c>
      <c r="U31" s="113">
        <f t="shared" si="5"/>
        <v>47.2209</v>
      </c>
      <c r="V31" s="120" t="s">
        <v>829</v>
      </c>
      <c r="W31" s="120">
        <v>486</v>
      </c>
      <c r="X31" s="120"/>
      <c r="Y31" s="116">
        <f t="shared" si="6"/>
        <v>61.223999999999997</v>
      </c>
      <c r="Z31" s="121">
        <f t="shared" si="7"/>
        <v>356.70995000000005</v>
      </c>
    </row>
    <row r="32" spans="1:56" s="48" customFormat="1" ht="12" customHeight="1" x14ac:dyDescent="0.2">
      <c r="A32" s="122">
        <v>29</v>
      </c>
      <c r="B32" s="123">
        <v>43</v>
      </c>
      <c r="C32" s="124" t="s">
        <v>357</v>
      </c>
      <c r="D32" s="124" t="s">
        <v>358</v>
      </c>
      <c r="E32" s="124" t="s">
        <v>359</v>
      </c>
      <c r="F32" s="124" t="s">
        <v>359</v>
      </c>
      <c r="G32" s="122" t="s">
        <v>14</v>
      </c>
      <c r="H32" s="122" t="s">
        <v>15</v>
      </c>
      <c r="I32" s="125" t="s">
        <v>363</v>
      </c>
      <c r="J32" s="126">
        <v>8.5</v>
      </c>
      <c r="K32" s="113">
        <f t="shared" si="0"/>
        <v>70.270199999999988</v>
      </c>
      <c r="L32" s="127">
        <v>30</v>
      </c>
      <c r="M32" s="113">
        <f t="shared" si="1"/>
        <v>40.739599999999996</v>
      </c>
      <c r="N32" s="127">
        <v>12</v>
      </c>
      <c r="O32" s="113">
        <f t="shared" si="2"/>
        <v>60</v>
      </c>
      <c r="P32" s="126">
        <v>7.6</v>
      </c>
      <c r="Q32" s="113">
        <f t="shared" si="3"/>
        <v>38.888850000000062</v>
      </c>
      <c r="R32" s="127">
        <v>216</v>
      </c>
      <c r="S32" s="113">
        <f t="shared" si="4"/>
        <v>58.619399999999999</v>
      </c>
      <c r="T32" s="127">
        <v>50</v>
      </c>
      <c r="U32" s="113">
        <f t="shared" si="5"/>
        <v>52.776299999999999</v>
      </c>
      <c r="V32" s="128" t="s">
        <v>830</v>
      </c>
      <c r="W32" s="129">
        <v>537</v>
      </c>
      <c r="X32" s="127"/>
      <c r="Y32" s="116">
        <f t="shared" si="6"/>
        <v>35.203800000000001</v>
      </c>
      <c r="Z32" s="121">
        <f t="shared" si="7"/>
        <v>356.49815000000001</v>
      </c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  <row r="33" spans="1:56" s="48" customFormat="1" ht="12" customHeight="1" x14ac:dyDescent="0.2">
      <c r="A33" s="122">
        <v>30</v>
      </c>
      <c r="B33" s="134">
        <v>58</v>
      </c>
      <c r="C33" s="116" t="s">
        <v>321</v>
      </c>
      <c r="D33" s="116" t="s">
        <v>322</v>
      </c>
      <c r="E33" s="116"/>
      <c r="F33" s="116" t="s">
        <v>661</v>
      </c>
      <c r="G33" s="122" t="s">
        <v>14</v>
      </c>
      <c r="H33" s="122" t="s">
        <v>15</v>
      </c>
      <c r="I33" s="78" t="s">
        <v>87</v>
      </c>
      <c r="J33" s="135">
        <v>8.4</v>
      </c>
      <c r="K33" s="113">
        <f t="shared" si="0"/>
        <v>72.972899999999981</v>
      </c>
      <c r="L33" s="113">
        <v>28</v>
      </c>
      <c r="M33" s="113">
        <f t="shared" si="1"/>
        <v>37.036000000000001</v>
      </c>
      <c r="N33" s="113">
        <v>5</v>
      </c>
      <c r="O33" s="113">
        <f t="shared" si="2"/>
        <v>25</v>
      </c>
      <c r="P33" s="135">
        <v>6.7</v>
      </c>
      <c r="Q33" s="113">
        <f t="shared" si="3"/>
        <v>88.888800000000032</v>
      </c>
      <c r="R33" s="113">
        <v>221</v>
      </c>
      <c r="S33" s="113">
        <f t="shared" si="4"/>
        <v>64.366399999999999</v>
      </c>
      <c r="T33" s="113">
        <v>55</v>
      </c>
      <c r="U33" s="113">
        <f t="shared" si="5"/>
        <v>66.6648</v>
      </c>
      <c r="V33" s="136"/>
      <c r="W33" s="121">
        <v>606</v>
      </c>
      <c r="X33" s="113"/>
      <c r="Y33" s="116">
        <f t="shared" si="6"/>
        <v>0</v>
      </c>
      <c r="Z33" s="121">
        <f t="shared" si="7"/>
        <v>354.9289</v>
      </c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</row>
    <row r="34" spans="1:56" ht="12" customHeight="1" x14ac:dyDescent="0.2">
      <c r="A34" s="122">
        <v>30</v>
      </c>
      <c r="B34" s="123">
        <v>68</v>
      </c>
      <c r="C34" s="124" t="s">
        <v>341</v>
      </c>
      <c r="D34" s="124" t="s">
        <v>342</v>
      </c>
      <c r="E34" s="124" t="s">
        <v>343</v>
      </c>
      <c r="F34" s="124" t="s">
        <v>343</v>
      </c>
      <c r="G34" s="122" t="s">
        <v>14</v>
      </c>
      <c r="H34" s="122" t="s">
        <v>15</v>
      </c>
      <c r="I34" s="65" t="s">
        <v>87</v>
      </c>
      <c r="J34" s="126">
        <v>8.1</v>
      </c>
      <c r="K34" s="113">
        <f t="shared" si="0"/>
        <v>81.081000000000003</v>
      </c>
      <c r="L34" s="127">
        <v>25</v>
      </c>
      <c r="M34" s="113">
        <f t="shared" si="1"/>
        <v>31.480599999999999</v>
      </c>
      <c r="N34" s="127">
        <v>5</v>
      </c>
      <c r="O34" s="113">
        <f t="shared" si="2"/>
        <v>25</v>
      </c>
      <c r="P34" s="126">
        <v>7.9</v>
      </c>
      <c r="Q34" s="113">
        <f t="shared" si="3"/>
        <v>22.222200000000022</v>
      </c>
      <c r="R34" s="127">
        <v>239</v>
      </c>
      <c r="S34" s="113">
        <f t="shared" si="4"/>
        <v>85.055599999999998</v>
      </c>
      <c r="T34" s="127">
        <v>48</v>
      </c>
      <c r="U34" s="113">
        <f t="shared" si="5"/>
        <v>47.2209</v>
      </c>
      <c r="V34" s="128" t="s">
        <v>831</v>
      </c>
      <c r="W34" s="129">
        <v>506</v>
      </c>
      <c r="X34" s="127"/>
      <c r="Y34" s="116">
        <f t="shared" si="6"/>
        <v>51.019999999999996</v>
      </c>
      <c r="Z34" s="121">
        <f t="shared" si="7"/>
        <v>343.08029999999997</v>
      </c>
      <c r="AA34" s="6"/>
      <c r="AB34" s="6"/>
      <c r="AC34" s="6"/>
      <c r="AD34" s="6"/>
      <c r="AE34" s="6"/>
      <c r="AF34" s="6"/>
      <c r="AG34" s="6"/>
      <c r="AH34" s="6"/>
      <c r="AI34" s="6"/>
    </row>
    <row r="35" spans="1:56" ht="12" customHeight="1" x14ac:dyDescent="0.2">
      <c r="A35" s="122">
        <v>32</v>
      </c>
      <c r="B35" s="123" t="s">
        <v>303</v>
      </c>
      <c r="C35" s="124" t="s">
        <v>77</v>
      </c>
      <c r="D35" s="124" t="s">
        <v>78</v>
      </c>
      <c r="E35" s="124" t="s">
        <v>79</v>
      </c>
      <c r="F35" s="124" t="s">
        <v>79</v>
      </c>
      <c r="G35" s="122" t="s">
        <v>14</v>
      </c>
      <c r="H35" s="122" t="s">
        <v>15</v>
      </c>
      <c r="I35" s="65" t="s">
        <v>72</v>
      </c>
      <c r="J35" s="126">
        <v>8.3000000000000007</v>
      </c>
      <c r="K35" s="113">
        <f t="shared" si="0"/>
        <v>75.675599999999974</v>
      </c>
      <c r="L35" s="127">
        <v>16</v>
      </c>
      <c r="M35" s="113">
        <f t="shared" si="1"/>
        <v>14.814399999999999</v>
      </c>
      <c r="N35" s="127">
        <v>11</v>
      </c>
      <c r="O35" s="113">
        <f t="shared" si="2"/>
        <v>55</v>
      </c>
      <c r="P35" s="126">
        <v>7.3</v>
      </c>
      <c r="Q35" s="113">
        <f t="shared" si="3"/>
        <v>55.555500000000052</v>
      </c>
      <c r="R35" s="127">
        <v>220</v>
      </c>
      <c r="S35" s="113">
        <f t="shared" si="4"/>
        <v>63.216999999999999</v>
      </c>
      <c r="T35" s="127">
        <v>40</v>
      </c>
      <c r="U35" s="113">
        <f t="shared" si="5"/>
        <v>24.999299999999998</v>
      </c>
      <c r="V35" s="128" t="s">
        <v>832</v>
      </c>
      <c r="W35" s="129">
        <v>515</v>
      </c>
      <c r="X35" s="127"/>
      <c r="Y35" s="116">
        <f t="shared" si="6"/>
        <v>46.428199999999997</v>
      </c>
      <c r="Z35" s="121">
        <f t="shared" si="7"/>
        <v>335.69000000000005</v>
      </c>
      <c r="AA35" s="6"/>
      <c r="AB35" s="6"/>
      <c r="AC35" s="6"/>
      <c r="AD35" s="6"/>
      <c r="AE35" s="6"/>
      <c r="AF35" s="6"/>
      <c r="AG35" s="6"/>
      <c r="AH35" s="6"/>
      <c r="AI35" s="6"/>
    </row>
    <row r="36" spans="1:56" ht="12" customHeight="1" x14ac:dyDescent="0.2">
      <c r="A36" s="122">
        <v>33</v>
      </c>
      <c r="B36" s="123">
        <v>26</v>
      </c>
      <c r="C36" s="124" t="s">
        <v>63</v>
      </c>
      <c r="D36" s="124" t="s">
        <v>64</v>
      </c>
      <c r="E36" s="124" t="s">
        <v>65</v>
      </c>
      <c r="F36" s="124" t="s">
        <v>65</v>
      </c>
      <c r="G36" s="122" t="s">
        <v>14</v>
      </c>
      <c r="H36" s="122" t="s">
        <v>15</v>
      </c>
      <c r="I36" s="65" t="s">
        <v>61</v>
      </c>
      <c r="J36" s="130">
        <v>9.1</v>
      </c>
      <c r="K36" s="113">
        <f t="shared" ref="K36:K67" si="8">(11.1-J36)*27.027</f>
        <v>54.054000000000002</v>
      </c>
      <c r="L36" s="114">
        <v>27</v>
      </c>
      <c r="M36" s="113">
        <f t="shared" si="1"/>
        <v>35.184199999999997</v>
      </c>
      <c r="N36" s="114">
        <v>10</v>
      </c>
      <c r="O36" s="113">
        <f t="shared" si="2"/>
        <v>50</v>
      </c>
      <c r="P36" s="130">
        <v>7.4</v>
      </c>
      <c r="Q36" s="113">
        <f t="shared" si="3"/>
        <v>49.99995000000002</v>
      </c>
      <c r="R36" s="114">
        <v>203</v>
      </c>
      <c r="S36" s="113">
        <f t="shared" si="4"/>
        <v>43.677199999999999</v>
      </c>
      <c r="T36" s="114">
        <v>43</v>
      </c>
      <c r="U36" s="113">
        <f t="shared" si="5"/>
        <v>33.3324</v>
      </c>
      <c r="V36" s="115" t="s">
        <v>833</v>
      </c>
      <c r="W36" s="131">
        <v>476</v>
      </c>
      <c r="X36" s="114"/>
      <c r="Y36" s="116">
        <f t="shared" si="6"/>
        <v>66.325999999999993</v>
      </c>
      <c r="Z36" s="121">
        <f t="shared" ref="Z36:Z67" si="9">SUM(K36,M36,O36,Q36,S36,U36,Y36)</f>
        <v>332.57375000000002</v>
      </c>
      <c r="AA36" s="50"/>
      <c r="AB36" s="6"/>
      <c r="AC36" s="6"/>
      <c r="AD36" s="6"/>
      <c r="AE36" s="6"/>
      <c r="AF36" s="6"/>
      <c r="AG36" s="6"/>
      <c r="AH36" s="6"/>
      <c r="AI36" s="6"/>
    </row>
    <row r="37" spans="1:56" ht="12" customHeight="1" x14ac:dyDescent="0.2">
      <c r="A37" s="122">
        <v>34</v>
      </c>
      <c r="B37" s="134">
        <v>57</v>
      </c>
      <c r="C37" s="116" t="s">
        <v>306</v>
      </c>
      <c r="D37" s="116" t="s">
        <v>307</v>
      </c>
      <c r="E37" s="116"/>
      <c r="F37" s="116" t="s">
        <v>660</v>
      </c>
      <c r="G37" s="122" t="s">
        <v>14</v>
      </c>
      <c r="H37" s="122" t="s">
        <v>15</v>
      </c>
      <c r="I37" s="78" t="s">
        <v>87</v>
      </c>
      <c r="J37" s="135">
        <v>8.8000000000000007</v>
      </c>
      <c r="K37" s="113">
        <f t="shared" si="8"/>
        <v>62.162099999999974</v>
      </c>
      <c r="L37" s="113">
        <v>19</v>
      </c>
      <c r="M37" s="113">
        <f t="shared" si="1"/>
        <v>20.369799999999998</v>
      </c>
      <c r="N37" s="113">
        <v>10</v>
      </c>
      <c r="O37" s="113">
        <f t="shared" si="2"/>
        <v>50</v>
      </c>
      <c r="P37" s="135">
        <v>7</v>
      </c>
      <c r="Q37" s="113">
        <f t="shared" si="3"/>
        <v>72.222150000000042</v>
      </c>
      <c r="R37" s="113">
        <v>241</v>
      </c>
      <c r="S37" s="113">
        <f t="shared" si="4"/>
        <v>87.354399999999998</v>
      </c>
      <c r="T37" s="113">
        <v>45</v>
      </c>
      <c r="U37" s="113">
        <f t="shared" si="5"/>
        <v>38.887799999999999</v>
      </c>
      <c r="V37" s="136"/>
      <c r="W37" s="121">
        <v>606</v>
      </c>
      <c r="X37" s="113"/>
      <c r="Y37" s="116">
        <f t="shared" si="6"/>
        <v>0</v>
      </c>
      <c r="Z37" s="121">
        <f t="shared" si="9"/>
        <v>330.99625000000003</v>
      </c>
      <c r="AA37" s="6"/>
      <c r="AB37" s="6"/>
      <c r="AC37" s="6"/>
      <c r="AD37" s="6"/>
      <c r="AE37" s="6"/>
      <c r="AF37" s="6"/>
      <c r="AG37" s="6"/>
      <c r="AH37" s="6"/>
      <c r="AI37" s="6"/>
    </row>
    <row r="38" spans="1:56" ht="12" customHeight="1" x14ac:dyDescent="0.2">
      <c r="A38" s="122">
        <v>35</v>
      </c>
      <c r="B38" s="123">
        <v>44</v>
      </c>
      <c r="C38" s="124" t="s">
        <v>182</v>
      </c>
      <c r="D38" s="124" t="s">
        <v>180</v>
      </c>
      <c r="E38" s="124" t="s">
        <v>183</v>
      </c>
      <c r="F38" s="124" t="s">
        <v>183</v>
      </c>
      <c r="G38" s="122" t="s">
        <v>14</v>
      </c>
      <c r="H38" s="122" t="s">
        <v>15</v>
      </c>
      <c r="I38" s="65" t="s">
        <v>72</v>
      </c>
      <c r="J38" s="130">
        <v>9.6999999999999993</v>
      </c>
      <c r="K38" s="113">
        <f t="shared" si="8"/>
        <v>37.837800000000009</v>
      </c>
      <c r="L38" s="114">
        <v>22</v>
      </c>
      <c r="M38" s="113">
        <f t="shared" si="1"/>
        <v>25.925199999999997</v>
      </c>
      <c r="N38" s="114">
        <v>5</v>
      </c>
      <c r="O38" s="113">
        <f t="shared" si="2"/>
        <v>25</v>
      </c>
      <c r="P38" s="130">
        <v>7.3</v>
      </c>
      <c r="Q38" s="113">
        <f t="shared" si="3"/>
        <v>55.555500000000052</v>
      </c>
      <c r="R38" s="114">
        <v>191</v>
      </c>
      <c r="S38" s="113">
        <f t="shared" si="4"/>
        <v>29.884399999999999</v>
      </c>
      <c r="T38" s="114">
        <v>51</v>
      </c>
      <c r="U38" s="113">
        <f t="shared" si="5"/>
        <v>55.553999999999995</v>
      </c>
      <c r="V38" s="115" t="s">
        <v>834</v>
      </c>
      <c r="W38" s="131">
        <v>410</v>
      </c>
      <c r="X38" s="114"/>
      <c r="Y38" s="116">
        <f t="shared" si="6"/>
        <v>99.999200000000002</v>
      </c>
      <c r="Z38" s="121">
        <f t="shared" si="9"/>
        <v>329.75610000000006</v>
      </c>
      <c r="AA38" s="50"/>
      <c r="AB38" s="6"/>
      <c r="AC38" s="6"/>
      <c r="AD38" s="6"/>
      <c r="AE38" s="6"/>
      <c r="AF38" s="6"/>
      <c r="AG38" s="6"/>
      <c r="AH38" s="6"/>
      <c r="AI38" s="6"/>
    </row>
    <row r="39" spans="1:56" ht="12" customHeight="1" x14ac:dyDescent="0.2">
      <c r="A39" s="122">
        <v>36</v>
      </c>
      <c r="B39" s="123">
        <v>93</v>
      </c>
      <c r="C39" s="124" t="s">
        <v>74</v>
      </c>
      <c r="D39" s="124" t="s">
        <v>75</v>
      </c>
      <c r="E39" s="124" t="s">
        <v>76</v>
      </c>
      <c r="F39" s="124" t="s">
        <v>76</v>
      </c>
      <c r="G39" s="122" t="s">
        <v>14</v>
      </c>
      <c r="H39" s="122" t="s">
        <v>15</v>
      </c>
      <c r="I39" s="65" t="s">
        <v>72</v>
      </c>
      <c r="J39" s="126">
        <v>9.1999999999999993</v>
      </c>
      <c r="K39" s="113">
        <f t="shared" si="8"/>
        <v>51.351300000000009</v>
      </c>
      <c r="L39" s="127">
        <v>13</v>
      </c>
      <c r="M39" s="113">
        <f t="shared" si="1"/>
        <v>9.2590000000000003</v>
      </c>
      <c r="N39" s="127">
        <v>5</v>
      </c>
      <c r="O39" s="113">
        <f t="shared" si="2"/>
        <v>25</v>
      </c>
      <c r="P39" s="126">
        <v>7.1</v>
      </c>
      <c r="Q39" s="113">
        <f t="shared" si="3"/>
        <v>66.666600000000059</v>
      </c>
      <c r="R39" s="127">
        <v>215</v>
      </c>
      <c r="S39" s="113">
        <f t="shared" si="4"/>
        <v>57.47</v>
      </c>
      <c r="T39" s="127">
        <v>53</v>
      </c>
      <c r="U39" s="113">
        <f t="shared" si="5"/>
        <v>61.109399999999994</v>
      </c>
      <c r="V39" s="128" t="s">
        <v>835</v>
      </c>
      <c r="W39" s="129">
        <v>502</v>
      </c>
      <c r="X39" s="127"/>
      <c r="Y39" s="116">
        <f t="shared" si="6"/>
        <v>53.0608</v>
      </c>
      <c r="Z39" s="121">
        <f t="shared" si="9"/>
        <v>323.9171</v>
      </c>
    </row>
    <row r="40" spans="1:56" ht="12" customHeight="1" x14ac:dyDescent="0.2">
      <c r="A40" s="122">
        <v>37</v>
      </c>
      <c r="B40" s="123">
        <v>95</v>
      </c>
      <c r="C40" s="124" t="s">
        <v>297</v>
      </c>
      <c r="D40" s="124" t="s">
        <v>298</v>
      </c>
      <c r="E40" s="124" t="s">
        <v>299</v>
      </c>
      <c r="F40" s="124" t="s">
        <v>299</v>
      </c>
      <c r="G40" s="122" t="s">
        <v>14</v>
      </c>
      <c r="H40" s="122" t="s">
        <v>15</v>
      </c>
      <c r="I40" s="125" t="s">
        <v>137</v>
      </c>
      <c r="J40" s="126">
        <v>9.3000000000000007</v>
      </c>
      <c r="K40" s="113">
        <f t="shared" si="8"/>
        <v>48.648599999999973</v>
      </c>
      <c r="L40" s="127">
        <v>17</v>
      </c>
      <c r="M40" s="113">
        <f t="shared" si="1"/>
        <v>16.6662</v>
      </c>
      <c r="N40" s="127">
        <v>10</v>
      </c>
      <c r="O40" s="113">
        <f t="shared" si="2"/>
        <v>50</v>
      </c>
      <c r="P40" s="126">
        <v>7.3</v>
      </c>
      <c r="Q40" s="113">
        <f t="shared" si="3"/>
        <v>55.555500000000052</v>
      </c>
      <c r="R40" s="127">
        <v>217</v>
      </c>
      <c r="S40" s="113">
        <f t="shared" si="4"/>
        <v>59.768799999999999</v>
      </c>
      <c r="T40" s="127">
        <v>52</v>
      </c>
      <c r="U40" s="113">
        <f t="shared" si="5"/>
        <v>58.331699999999998</v>
      </c>
      <c r="V40" s="128" t="s">
        <v>836</v>
      </c>
      <c r="W40" s="129">
        <v>554</v>
      </c>
      <c r="X40" s="127"/>
      <c r="Y40" s="116">
        <f t="shared" si="6"/>
        <v>26.5304</v>
      </c>
      <c r="Z40" s="121">
        <f t="shared" si="9"/>
        <v>315.50120000000004</v>
      </c>
    </row>
    <row r="41" spans="1:56" ht="12" customHeight="1" x14ac:dyDescent="0.2">
      <c r="A41" s="122">
        <v>38</v>
      </c>
      <c r="B41" s="123">
        <v>89</v>
      </c>
      <c r="C41" s="124" t="s">
        <v>269</v>
      </c>
      <c r="D41" s="124" t="s">
        <v>270</v>
      </c>
      <c r="E41" s="124" t="s">
        <v>271</v>
      </c>
      <c r="F41" s="124" t="s">
        <v>271</v>
      </c>
      <c r="G41" s="122" t="s">
        <v>14</v>
      </c>
      <c r="H41" s="122" t="s">
        <v>15</v>
      </c>
      <c r="I41" s="125" t="s">
        <v>372</v>
      </c>
      <c r="J41" s="126">
        <v>9.1999999999999993</v>
      </c>
      <c r="K41" s="113">
        <f t="shared" si="8"/>
        <v>51.351300000000009</v>
      </c>
      <c r="L41" s="127">
        <v>36</v>
      </c>
      <c r="M41" s="113">
        <f t="shared" si="1"/>
        <v>51.850399999999993</v>
      </c>
      <c r="N41" s="127">
        <v>8</v>
      </c>
      <c r="O41" s="113">
        <f t="shared" si="2"/>
        <v>40</v>
      </c>
      <c r="P41" s="126">
        <v>7.7</v>
      </c>
      <c r="Q41" s="113">
        <f t="shared" si="3"/>
        <v>33.33330000000003</v>
      </c>
      <c r="R41" s="127">
        <v>196</v>
      </c>
      <c r="S41" s="113">
        <f t="shared" si="4"/>
        <v>35.631399999999999</v>
      </c>
      <c r="T41" s="127">
        <v>51</v>
      </c>
      <c r="U41" s="113">
        <f t="shared" si="5"/>
        <v>55.553999999999995</v>
      </c>
      <c r="V41" s="128" t="s">
        <v>837</v>
      </c>
      <c r="W41" s="129">
        <v>525</v>
      </c>
      <c r="X41" s="127"/>
      <c r="Y41" s="116">
        <f t="shared" si="6"/>
        <v>41.3262</v>
      </c>
      <c r="Z41" s="121">
        <f t="shared" si="9"/>
        <v>309.04660000000001</v>
      </c>
    </row>
    <row r="42" spans="1:56" ht="12" customHeight="1" x14ac:dyDescent="0.2">
      <c r="A42" s="122">
        <v>39</v>
      </c>
      <c r="B42" s="123">
        <v>15</v>
      </c>
      <c r="C42" s="124" t="s">
        <v>195</v>
      </c>
      <c r="D42" s="124" t="s">
        <v>196</v>
      </c>
      <c r="E42" s="124" t="s">
        <v>197</v>
      </c>
      <c r="F42" s="124" t="s">
        <v>197</v>
      </c>
      <c r="G42" s="122" t="s">
        <v>14</v>
      </c>
      <c r="H42" s="122" t="s">
        <v>15</v>
      </c>
      <c r="I42" s="65" t="s">
        <v>87</v>
      </c>
      <c r="J42" s="130">
        <v>9.4</v>
      </c>
      <c r="K42" s="113">
        <f t="shared" si="8"/>
        <v>45.94589999999998</v>
      </c>
      <c r="L42" s="114">
        <v>24</v>
      </c>
      <c r="M42" s="113">
        <f t="shared" si="1"/>
        <v>29.628799999999998</v>
      </c>
      <c r="N42" s="114">
        <v>7</v>
      </c>
      <c r="O42" s="113">
        <f t="shared" si="2"/>
        <v>35</v>
      </c>
      <c r="P42" s="130">
        <v>7.3</v>
      </c>
      <c r="Q42" s="113">
        <f t="shared" si="3"/>
        <v>55.555500000000052</v>
      </c>
      <c r="R42" s="114">
        <v>184</v>
      </c>
      <c r="S42" s="113">
        <f t="shared" si="4"/>
        <v>21.8386</v>
      </c>
      <c r="T42" s="114">
        <v>50</v>
      </c>
      <c r="U42" s="113">
        <f t="shared" si="5"/>
        <v>52.776299999999999</v>
      </c>
      <c r="V42" s="128" t="s">
        <v>838</v>
      </c>
      <c r="W42" s="131">
        <v>486</v>
      </c>
      <c r="X42" s="114"/>
      <c r="Y42" s="116">
        <f t="shared" si="6"/>
        <v>61.223999999999997</v>
      </c>
      <c r="Z42" s="121">
        <f t="shared" si="9"/>
        <v>301.96910000000003</v>
      </c>
      <c r="AA42" s="49"/>
    </row>
    <row r="43" spans="1:56" ht="12" customHeight="1" x14ac:dyDescent="0.2">
      <c r="A43" s="122">
        <v>40</v>
      </c>
      <c r="B43" s="123">
        <v>6</v>
      </c>
      <c r="C43" s="124" t="s">
        <v>311</v>
      </c>
      <c r="D43" s="124" t="s">
        <v>201</v>
      </c>
      <c r="E43" s="124"/>
      <c r="F43" s="124" t="s">
        <v>665</v>
      </c>
      <c r="G43" s="122" t="s">
        <v>14</v>
      </c>
      <c r="H43" s="122" t="s">
        <v>15</v>
      </c>
      <c r="I43" s="65" t="s">
        <v>375</v>
      </c>
      <c r="J43" s="126">
        <v>8.8000000000000007</v>
      </c>
      <c r="K43" s="113">
        <f t="shared" si="8"/>
        <v>62.162099999999974</v>
      </c>
      <c r="L43" s="127">
        <v>28</v>
      </c>
      <c r="M43" s="113">
        <f t="shared" si="1"/>
        <v>37.036000000000001</v>
      </c>
      <c r="N43" s="127">
        <v>8</v>
      </c>
      <c r="O43" s="113">
        <f t="shared" si="2"/>
        <v>40</v>
      </c>
      <c r="P43" s="126">
        <v>7.2</v>
      </c>
      <c r="Q43" s="113">
        <f t="shared" si="3"/>
        <v>61.111050000000034</v>
      </c>
      <c r="R43" s="127">
        <v>215</v>
      </c>
      <c r="S43" s="113">
        <f t="shared" si="4"/>
        <v>57.47</v>
      </c>
      <c r="T43" s="127">
        <v>39</v>
      </c>
      <c r="U43" s="113">
        <f t="shared" si="5"/>
        <v>22.221599999999999</v>
      </c>
      <c r="V43" s="128" t="s">
        <v>839</v>
      </c>
      <c r="W43" s="129">
        <v>566</v>
      </c>
      <c r="X43" s="127"/>
      <c r="Y43" s="116">
        <f t="shared" si="6"/>
        <v>20.408000000000001</v>
      </c>
      <c r="Z43" s="121">
        <f t="shared" si="9"/>
        <v>300.40875000000005</v>
      </c>
    </row>
    <row r="44" spans="1:56" ht="12" customHeight="1" x14ac:dyDescent="0.2">
      <c r="A44" s="122">
        <v>41</v>
      </c>
      <c r="B44" s="123">
        <v>4</v>
      </c>
      <c r="C44" s="124" t="s">
        <v>261</v>
      </c>
      <c r="D44" s="124" t="s">
        <v>262</v>
      </c>
      <c r="E44" s="124" t="s">
        <v>263</v>
      </c>
      <c r="F44" s="124" t="s">
        <v>263</v>
      </c>
      <c r="G44" s="122" t="s">
        <v>14</v>
      </c>
      <c r="H44" s="122" t="s">
        <v>15</v>
      </c>
      <c r="I44" s="125" t="s">
        <v>16</v>
      </c>
      <c r="J44" s="126">
        <v>9.1999999999999993</v>
      </c>
      <c r="K44" s="113">
        <f t="shared" si="8"/>
        <v>51.351300000000009</v>
      </c>
      <c r="L44" s="127">
        <v>20</v>
      </c>
      <c r="M44" s="113">
        <f t="shared" si="1"/>
        <v>22.221599999999999</v>
      </c>
      <c r="N44" s="127">
        <v>15</v>
      </c>
      <c r="O44" s="113">
        <f t="shared" si="2"/>
        <v>75</v>
      </c>
      <c r="P44" s="126">
        <v>7.2</v>
      </c>
      <c r="Q44" s="113">
        <f t="shared" si="3"/>
        <v>61.111050000000034</v>
      </c>
      <c r="R44" s="127">
        <v>197</v>
      </c>
      <c r="S44" s="113">
        <f t="shared" si="4"/>
        <v>36.780799999999999</v>
      </c>
      <c r="T44" s="127">
        <v>50</v>
      </c>
      <c r="U44" s="113">
        <f t="shared" si="5"/>
        <v>52.776299999999999</v>
      </c>
      <c r="V44" s="128" t="s">
        <v>840</v>
      </c>
      <c r="W44" s="129">
        <v>606</v>
      </c>
      <c r="X44" s="127"/>
      <c r="Y44" s="116">
        <f t="shared" si="6"/>
        <v>0</v>
      </c>
      <c r="Z44" s="121">
        <f t="shared" si="9"/>
        <v>299.24105000000003</v>
      </c>
    </row>
    <row r="45" spans="1:56" ht="12" customHeight="1" x14ac:dyDescent="0.2">
      <c r="A45" s="122">
        <v>42</v>
      </c>
      <c r="B45" s="123">
        <v>63</v>
      </c>
      <c r="C45" s="124" t="s">
        <v>344</v>
      </c>
      <c r="D45" s="124" t="s">
        <v>345</v>
      </c>
      <c r="E45" s="124" t="s">
        <v>346</v>
      </c>
      <c r="F45" s="124" t="s">
        <v>346</v>
      </c>
      <c r="G45" s="122" t="s">
        <v>14</v>
      </c>
      <c r="H45" s="122" t="s">
        <v>15</v>
      </c>
      <c r="I45" s="125" t="s">
        <v>87</v>
      </c>
      <c r="J45" s="126">
        <v>8.6</v>
      </c>
      <c r="K45" s="113">
        <f t="shared" si="8"/>
        <v>67.567499999999995</v>
      </c>
      <c r="L45" s="127">
        <v>24</v>
      </c>
      <c r="M45" s="113">
        <f t="shared" si="1"/>
        <v>29.628799999999998</v>
      </c>
      <c r="N45" s="127">
        <v>7</v>
      </c>
      <c r="O45" s="113">
        <f t="shared" si="2"/>
        <v>35</v>
      </c>
      <c r="P45" s="126">
        <v>7.5</v>
      </c>
      <c r="Q45" s="113">
        <f t="shared" si="3"/>
        <v>44.444400000000044</v>
      </c>
      <c r="R45" s="127">
        <v>203</v>
      </c>
      <c r="S45" s="113">
        <f t="shared" si="4"/>
        <v>43.677199999999999</v>
      </c>
      <c r="T45" s="127">
        <v>41</v>
      </c>
      <c r="U45" s="113">
        <f t="shared" si="5"/>
        <v>27.776999999999997</v>
      </c>
      <c r="V45" s="128" t="s">
        <v>841</v>
      </c>
      <c r="W45" s="129">
        <v>508</v>
      </c>
      <c r="X45" s="127"/>
      <c r="Y45" s="116">
        <f t="shared" si="6"/>
        <v>49.999600000000001</v>
      </c>
      <c r="Z45" s="121">
        <f t="shared" si="9"/>
        <v>298.09450000000004</v>
      </c>
    </row>
    <row r="46" spans="1:56" ht="12" customHeight="1" x14ac:dyDescent="0.2">
      <c r="A46" s="122">
        <v>43</v>
      </c>
      <c r="B46" s="123">
        <v>49</v>
      </c>
      <c r="C46" s="124" t="s">
        <v>80</v>
      </c>
      <c r="D46" s="124" t="s">
        <v>81</v>
      </c>
      <c r="E46" s="124" t="s">
        <v>82</v>
      </c>
      <c r="F46" s="124" t="s">
        <v>82</v>
      </c>
      <c r="G46" s="122" t="s">
        <v>14</v>
      </c>
      <c r="H46" s="122" t="s">
        <v>15</v>
      </c>
      <c r="I46" s="125" t="s">
        <v>83</v>
      </c>
      <c r="J46" s="130">
        <v>8.9</v>
      </c>
      <c r="K46" s="113">
        <f t="shared" si="8"/>
        <v>59.459399999999981</v>
      </c>
      <c r="L46" s="114">
        <v>17</v>
      </c>
      <c r="M46" s="113">
        <f t="shared" si="1"/>
        <v>16.6662</v>
      </c>
      <c r="N46" s="114">
        <v>4</v>
      </c>
      <c r="O46" s="113">
        <f t="shared" si="2"/>
        <v>20</v>
      </c>
      <c r="P46" s="130">
        <v>7.5</v>
      </c>
      <c r="Q46" s="113">
        <f t="shared" si="3"/>
        <v>44.444400000000044</v>
      </c>
      <c r="R46" s="114">
        <v>206</v>
      </c>
      <c r="S46" s="113">
        <f t="shared" si="4"/>
        <v>47.125399999999999</v>
      </c>
      <c r="T46" s="114">
        <v>58</v>
      </c>
      <c r="U46" s="113">
        <f t="shared" si="5"/>
        <v>74.997900000000001</v>
      </c>
      <c r="V46" s="115" t="s">
        <v>842</v>
      </c>
      <c r="W46" s="131">
        <v>541</v>
      </c>
      <c r="X46" s="114"/>
      <c r="Y46" s="116">
        <f t="shared" si="6"/>
        <v>33.162999999999997</v>
      </c>
      <c r="Z46" s="121">
        <f t="shared" si="9"/>
        <v>295.85630000000003</v>
      </c>
      <c r="AA46" s="49"/>
    </row>
    <row r="47" spans="1:56" ht="12" customHeight="1" x14ac:dyDescent="0.2">
      <c r="A47" s="122">
        <v>44</v>
      </c>
      <c r="B47" s="123">
        <v>91</v>
      </c>
      <c r="C47" s="124" t="s">
        <v>283</v>
      </c>
      <c r="D47" s="124" t="s">
        <v>284</v>
      </c>
      <c r="E47" s="124" t="s">
        <v>285</v>
      </c>
      <c r="F47" s="124" t="s">
        <v>285</v>
      </c>
      <c r="G47" s="122" t="s">
        <v>14</v>
      </c>
      <c r="H47" s="122" t="s">
        <v>15</v>
      </c>
      <c r="I47" s="65" t="s">
        <v>376</v>
      </c>
      <c r="J47" s="126">
        <v>9.6</v>
      </c>
      <c r="K47" s="113">
        <f t="shared" si="8"/>
        <v>40.540500000000002</v>
      </c>
      <c r="L47" s="127">
        <v>29</v>
      </c>
      <c r="M47" s="113">
        <f t="shared" si="1"/>
        <v>38.887799999999999</v>
      </c>
      <c r="N47" s="127">
        <v>8</v>
      </c>
      <c r="O47" s="113">
        <f t="shared" si="2"/>
        <v>40</v>
      </c>
      <c r="P47" s="126">
        <v>7.3</v>
      </c>
      <c r="Q47" s="113">
        <f t="shared" si="3"/>
        <v>55.555500000000052</v>
      </c>
      <c r="R47" s="127">
        <v>211</v>
      </c>
      <c r="S47" s="113">
        <f t="shared" si="4"/>
        <v>52.872399999999999</v>
      </c>
      <c r="T47" s="127">
        <v>37</v>
      </c>
      <c r="U47" s="113">
        <f t="shared" si="5"/>
        <v>16.6662</v>
      </c>
      <c r="V47" s="128" t="s">
        <v>832</v>
      </c>
      <c r="W47" s="129">
        <v>515</v>
      </c>
      <c r="X47" s="127"/>
      <c r="Y47" s="116">
        <f t="shared" si="6"/>
        <v>46.428199999999997</v>
      </c>
      <c r="Z47" s="121">
        <f t="shared" si="9"/>
        <v>290.95060000000007</v>
      </c>
    </row>
    <row r="48" spans="1:56" ht="12" customHeight="1" x14ac:dyDescent="0.2">
      <c r="A48" s="122">
        <v>45</v>
      </c>
      <c r="B48" s="123">
        <v>50</v>
      </c>
      <c r="C48" s="124" t="s">
        <v>288</v>
      </c>
      <c r="D48" s="124" t="s">
        <v>289</v>
      </c>
      <c r="E48" s="124" t="s">
        <v>290</v>
      </c>
      <c r="F48" s="124" t="s">
        <v>290</v>
      </c>
      <c r="G48" s="122" t="s">
        <v>14</v>
      </c>
      <c r="H48" s="122" t="s">
        <v>15</v>
      </c>
      <c r="I48" s="65" t="s">
        <v>72</v>
      </c>
      <c r="J48" s="126">
        <v>9.4</v>
      </c>
      <c r="K48" s="113">
        <f t="shared" si="8"/>
        <v>45.94589999999998</v>
      </c>
      <c r="L48" s="127">
        <v>26</v>
      </c>
      <c r="M48" s="113">
        <f t="shared" si="1"/>
        <v>33.3324</v>
      </c>
      <c r="N48" s="127">
        <v>9</v>
      </c>
      <c r="O48" s="113">
        <f t="shared" si="2"/>
        <v>45</v>
      </c>
      <c r="P48" s="126">
        <v>7.6</v>
      </c>
      <c r="Q48" s="113">
        <f t="shared" si="3"/>
        <v>38.888850000000062</v>
      </c>
      <c r="R48" s="127">
        <v>192</v>
      </c>
      <c r="S48" s="113">
        <f t="shared" si="4"/>
        <v>31.033799999999999</v>
      </c>
      <c r="T48" s="127">
        <v>54</v>
      </c>
      <c r="U48" s="113">
        <f t="shared" si="5"/>
        <v>63.887099999999997</v>
      </c>
      <c r="V48" s="128" t="s">
        <v>843</v>
      </c>
      <c r="W48" s="129">
        <v>543</v>
      </c>
      <c r="X48" s="127"/>
      <c r="Y48" s="116">
        <f t="shared" si="6"/>
        <v>32.142600000000002</v>
      </c>
      <c r="Z48" s="121">
        <f t="shared" si="9"/>
        <v>290.23065000000003</v>
      </c>
    </row>
    <row r="49" spans="1:27" ht="12" customHeight="1" x14ac:dyDescent="0.2">
      <c r="A49" s="122">
        <v>46</v>
      </c>
      <c r="B49" s="123">
        <v>73</v>
      </c>
      <c r="C49" s="124" t="s">
        <v>258</v>
      </c>
      <c r="D49" s="124" t="s">
        <v>259</v>
      </c>
      <c r="E49" s="124" t="s">
        <v>260</v>
      </c>
      <c r="F49" s="124" t="s">
        <v>260</v>
      </c>
      <c r="G49" s="122" t="s">
        <v>14</v>
      </c>
      <c r="H49" s="122" t="s">
        <v>15</v>
      </c>
      <c r="I49" s="65" t="s">
        <v>363</v>
      </c>
      <c r="J49" s="126">
        <v>9.9</v>
      </c>
      <c r="K49" s="113">
        <f t="shared" si="8"/>
        <v>32.43239999999998</v>
      </c>
      <c r="L49" s="127">
        <v>15</v>
      </c>
      <c r="M49" s="113">
        <f t="shared" si="1"/>
        <v>12.962599999999998</v>
      </c>
      <c r="N49" s="127">
        <v>11</v>
      </c>
      <c r="O49" s="113">
        <f t="shared" si="2"/>
        <v>55</v>
      </c>
      <c r="P49" s="126">
        <v>7.5</v>
      </c>
      <c r="Q49" s="113">
        <f t="shared" si="3"/>
        <v>44.444400000000044</v>
      </c>
      <c r="R49" s="127">
        <v>186</v>
      </c>
      <c r="S49" s="113">
        <f t="shared" si="4"/>
        <v>24.1374</v>
      </c>
      <c r="T49" s="127">
        <v>47</v>
      </c>
      <c r="U49" s="113">
        <f t="shared" si="5"/>
        <v>44.443199999999997</v>
      </c>
      <c r="V49" s="128" t="s">
        <v>844</v>
      </c>
      <c r="W49" s="129">
        <v>492</v>
      </c>
      <c r="X49" s="127"/>
      <c r="Y49" s="116">
        <f t="shared" si="6"/>
        <v>58.162799999999997</v>
      </c>
      <c r="Z49" s="121">
        <f t="shared" si="9"/>
        <v>271.58280000000002</v>
      </c>
    </row>
    <row r="50" spans="1:27" ht="12" customHeight="1" x14ac:dyDescent="0.2">
      <c r="A50" s="122">
        <v>47</v>
      </c>
      <c r="B50" s="123">
        <v>55</v>
      </c>
      <c r="C50" s="124" t="s">
        <v>332</v>
      </c>
      <c r="D50" s="124" t="s">
        <v>333</v>
      </c>
      <c r="E50" s="124" t="s">
        <v>334</v>
      </c>
      <c r="F50" s="124" t="s">
        <v>334</v>
      </c>
      <c r="G50" s="122" t="s">
        <v>14</v>
      </c>
      <c r="H50" s="122" t="s">
        <v>15</v>
      </c>
      <c r="I50" s="65" t="s">
        <v>363</v>
      </c>
      <c r="J50" s="126">
        <v>9.4</v>
      </c>
      <c r="K50" s="113">
        <f t="shared" si="8"/>
        <v>45.94589999999998</v>
      </c>
      <c r="L50" s="127">
        <v>25</v>
      </c>
      <c r="M50" s="113">
        <f t="shared" si="1"/>
        <v>31.480599999999999</v>
      </c>
      <c r="N50" s="127">
        <v>8</v>
      </c>
      <c r="O50" s="113">
        <f t="shared" si="2"/>
        <v>40</v>
      </c>
      <c r="P50" s="126">
        <v>7.7</v>
      </c>
      <c r="Q50" s="113">
        <f t="shared" si="3"/>
        <v>33.33330000000003</v>
      </c>
      <c r="R50" s="127">
        <v>183</v>
      </c>
      <c r="S50" s="113">
        <f t="shared" si="4"/>
        <v>20.6892</v>
      </c>
      <c r="T50" s="127">
        <v>46</v>
      </c>
      <c r="U50" s="113">
        <f t="shared" si="5"/>
        <v>41.665499999999994</v>
      </c>
      <c r="V50" s="128" t="s">
        <v>844</v>
      </c>
      <c r="W50" s="129">
        <v>492</v>
      </c>
      <c r="X50" s="127"/>
      <c r="Y50" s="116">
        <f t="shared" si="6"/>
        <v>58.162799999999997</v>
      </c>
      <c r="Z50" s="121">
        <f t="shared" si="9"/>
        <v>271.27730000000003</v>
      </c>
    </row>
    <row r="51" spans="1:27" ht="12" customHeight="1" x14ac:dyDescent="0.2">
      <c r="A51" s="122">
        <v>48</v>
      </c>
      <c r="B51" s="123">
        <v>45</v>
      </c>
      <c r="C51" s="124" t="s">
        <v>161</v>
      </c>
      <c r="D51" s="124" t="s">
        <v>162</v>
      </c>
      <c r="E51" s="124"/>
      <c r="F51" s="124" t="s">
        <v>684</v>
      </c>
      <c r="G51" s="122" t="s">
        <v>14</v>
      </c>
      <c r="H51" s="122" t="s">
        <v>15</v>
      </c>
      <c r="I51" s="65" t="s">
        <v>51</v>
      </c>
      <c r="J51" s="130">
        <v>10.7</v>
      </c>
      <c r="K51" s="113">
        <f t="shared" si="8"/>
        <v>10.810800000000009</v>
      </c>
      <c r="L51" s="114">
        <v>41</v>
      </c>
      <c r="M51" s="113">
        <f t="shared" si="1"/>
        <v>61.109399999999994</v>
      </c>
      <c r="N51" s="114">
        <v>15</v>
      </c>
      <c r="O51" s="113">
        <f t="shared" si="2"/>
        <v>75</v>
      </c>
      <c r="P51" s="130">
        <v>8</v>
      </c>
      <c r="Q51" s="113">
        <f t="shared" si="3"/>
        <v>16.66665000000004</v>
      </c>
      <c r="R51" s="114">
        <v>190</v>
      </c>
      <c r="S51" s="113">
        <f t="shared" si="4"/>
        <v>28.734999999999999</v>
      </c>
      <c r="T51" s="114">
        <v>46</v>
      </c>
      <c r="U51" s="113">
        <f t="shared" si="5"/>
        <v>41.665499999999994</v>
      </c>
      <c r="V51" s="115" t="s">
        <v>845</v>
      </c>
      <c r="W51" s="131">
        <v>547</v>
      </c>
      <c r="X51" s="114"/>
      <c r="Y51" s="116">
        <f t="shared" si="6"/>
        <v>30.101800000000001</v>
      </c>
      <c r="Z51" s="121">
        <f t="shared" si="9"/>
        <v>264.08915000000007</v>
      </c>
      <c r="AA51" s="49"/>
    </row>
    <row r="52" spans="1:27" ht="12" customHeight="1" x14ac:dyDescent="0.2">
      <c r="A52" s="122">
        <v>49</v>
      </c>
      <c r="B52" s="123">
        <v>20</v>
      </c>
      <c r="C52" s="124" t="s">
        <v>228</v>
      </c>
      <c r="D52" s="124" t="s">
        <v>229</v>
      </c>
      <c r="E52" s="124" t="s">
        <v>230</v>
      </c>
      <c r="F52" s="124" t="s">
        <v>230</v>
      </c>
      <c r="G52" s="122" t="s">
        <v>14</v>
      </c>
      <c r="H52" s="122" t="s">
        <v>15</v>
      </c>
      <c r="I52" s="65" t="s">
        <v>371</v>
      </c>
      <c r="J52" s="126">
        <v>9</v>
      </c>
      <c r="K52" s="113">
        <f t="shared" si="8"/>
        <v>56.756699999999995</v>
      </c>
      <c r="L52" s="127">
        <v>25</v>
      </c>
      <c r="M52" s="113">
        <f t="shared" si="1"/>
        <v>31.480599999999999</v>
      </c>
      <c r="N52" s="127">
        <v>11</v>
      </c>
      <c r="O52" s="113">
        <f t="shared" si="2"/>
        <v>55</v>
      </c>
      <c r="P52" s="126">
        <v>7.6</v>
      </c>
      <c r="Q52" s="113">
        <f t="shared" si="3"/>
        <v>38.888850000000062</v>
      </c>
      <c r="R52" s="127">
        <v>185</v>
      </c>
      <c r="S52" s="113">
        <f t="shared" si="4"/>
        <v>22.988</v>
      </c>
      <c r="T52" s="127">
        <v>41</v>
      </c>
      <c r="U52" s="113">
        <f t="shared" si="5"/>
        <v>27.776999999999997</v>
      </c>
      <c r="V52" s="128" t="s">
        <v>846</v>
      </c>
      <c r="W52" s="129">
        <v>552</v>
      </c>
      <c r="X52" s="127"/>
      <c r="Y52" s="116">
        <f t="shared" si="6"/>
        <v>27.550799999999999</v>
      </c>
      <c r="Z52" s="121">
        <f t="shared" si="9"/>
        <v>260.44195000000002</v>
      </c>
    </row>
    <row r="53" spans="1:27" ht="12" customHeight="1" x14ac:dyDescent="0.2">
      <c r="A53" s="122">
        <v>50</v>
      </c>
      <c r="B53" s="123">
        <v>85</v>
      </c>
      <c r="C53" s="124" t="s">
        <v>338</v>
      </c>
      <c r="D53" s="124" t="s">
        <v>339</v>
      </c>
      <c r="E53" s="124"/>
      <c r="F53" s="124" t="s">
        <v>677</v>
      </c>
      <c r="G53" s="122" t="s">
        <v>14</v>
      </c>
      <c r="H53" s="122" t="s">
        <v>15</v>
      </c>
      <c r="I53" s="65" t="s">
        <v>364</v>
      </c>
      <c r="J53" s="126">
        <v>9.3000000000000007</v>
      </c>
      <c r="K53" s="113">
        <f t="shared" si="8"/>
        <v>48.648599999999973</v>
      </c>
      <c r="L53" s="127">
        <v>22</v>
      </c>
      <c r="M53" s="113">
        <f t="shared" si="1"/>
        <v>25.925199999999997</v>
      </c>
      <c r="N53" s="127">
        <v>13</v>
      </c>
      <c r="O53" s="113">
        <f t="shared" si="2"/>
        <v>65</v>
      </c>
      <c r="P53" s="126">
        <v>7.5</v>
      </c>
      <c r="Q53" s="113">
        <f t="shared" si="3"/>
        <v>44.444400000000044</v>
      </c>
      <c r="R53" s="127">
        <v>185</v>
      </c>
      <c r="S53" s="113">
        <f t="shared" si="4"/>
        <v>22.988</v>
      </c>
      <c r="T53" s="127">
        <v>44</v>
      </c>
      <c r="U53" s="113">
        <f t="shared" si="5"/>
        <v>36.110099999999996</v>
      </c>
      <c r="V53" s="128" t="s">
        <v>847</v>
      </c>
      <c r="W53" s="129">
        <v>575</v>
      </c>
      <c r="X53" s="127"/>
      <c r="Y53" s="116">
        <f t="shared" si="6"/>
        <v>15.8162</v>
      </c>
      <c r="Z53" s="121">
        <f t="shared" si="9"/>
        <v>258.9325</v>
      </c>
    </row>
    <row r="54" spans="1:27" ht="12" customHeight="1" x14ac:dyDescent="0.2">
      <c r="A54" s="122">
        <v>51</v>
      </c>
      <c r="B54" s="123">
        <v>25</v>
      </c>
      <c r="C54" s="124" t="s">
        <v>274</v>
      </c>
      <c r="D54" s="124" t="s">
        <v>275</v>
      </c>
      <c r="E54" s="124" t="s">
        <v>276</v>
      </c>
      <c r="F54" s="124" t="s">
        <v>276</v>
      </c>
      <c r="G54" s="122" t="s">
        <v>14</v>
      </c>
      <c r="H54" s="122" t="s">
        <v>15</v>
      </c>
      <c r="I54" s="65" t="s">
        <v>51</v>
      </c>
      <c r="J54" s="126">
        <v>9.1999999999999993</v>
      </c>
      <c r="K54" s="113">
        <f t="shared" si="8"/>
        <v>51.351300000000009</v>
      </c>
      <c r="L54" s="127">
        <v>24</v>
      </c>
      <c r="M54" s="113">
        <f t="shared" si="1"/>
        <v>29.628799999999998</v>
      </c>
      <c r="N54" s="127">
        <v>9</v>
      </c>
      <c r="O54" s="113">
        <f t="shared" si="2"/>
        <v>45</v>
      </c>
      <c r="P54" s="126">
        <v>7.6</v>
      </c>
      <c r="Q54" s="113">
        <f t="shared" si="3"/>
        <v>38.888850000000062</v>
      </c>
      <c r="R54" s="127">
        <v>180</v>
      </c>
      <c r="S54" s="113">
        <f t="shared" si="4"/>
        <v>17.241</v>
      </c>
      <c r="T54" s="127">
        <v>46</v>
      </c>
      <c r="U54" s="113">
        <f t="shared" si="5"/>
        <v>41.665499999999994</v>
      </c>
      <c r="V54" s="128" t="s">
        <v>848</v>
      </c>
      <c r="W54" s="129">
        <v>538</v>
      </c>
      <c r="X54" s="127"/>
      <c r="Y54" s="116">
        <f t="shared" si="6"/>
        <v>34.693599999999996</v>
      </c>
      <c r="Z54" s="121">
        <f t="shared" si="9"/>
        <v>258.4690500000001</v>
      </c>
    </row>
    <row r="55" spans="1:27" ht="12" customHeight="1" x14ac:dyDescent="0.2">
      <c r="A55" s="122">
        <v>52</v>
      </c>
      <c r="B55" s="123">
        <v>90</v>
      </c>
      <c r="C55" s="124" t="s">
        <v>250</v>
      </c>
      <c r="D55" s="124" t="s">
        <v>251</v>
      </c>
      <c r="E55" s="124" t="s">
        <v>252</v>
      </c>
      <c r="F55" s="124" t="s">
        <v>252</v>
      </c>
      <c r="G55" s="122" t="s">
        <v>14</v>
      </c>
      <c r="H55" s="122" t="s">
        <v>15</v>
      </c>
      <c r="I55" s="65" t="s">
        <v>155</v>
      </c>
      <c r="J55" s="126">
        <v>10.1</v>
      </c>
      <c r="K55" s="113">
        <f t="shared" si="8"/>
        <v>27.027000000000001</v>
      </c>
      <c r="L55" s="127">
        <v>25</v>
      </c>
      <c r="M55" s="113">
        <f t="shared" si="1"/>
        <v>31.480599999999999</v>
      </c>
      <c r="N55" s="127">
        <v>8</v>
      </c>
      <c r="O55" s="113">
        <f t="shared" si="2"/>
        <v>40</v>
      </c>
      <c r="P55" s="126">
        <v>7.5</v>
      </c>
      <c r="Q55" s="113">
        <f t="shared" si="3"/>
        <v>44.444400000000044</v>
      </c>
      <c r="R55" s="127">
        <v>187</v>
      </c>
      <c r="S55" s="113">
        <f t="shared" si="4"/>
        <v>25.286799999999999</v>
      </c>
      <c r="T55" s="127">
        <v>53</v>
      </c>
      <c r="U55" s="113">
        <f t="shared" si="5"/>
        <v>61.109399999999994</v>
      </c>
      <c r="V55" s="128" t="s">
        <v>849</v>
      </c>
      <c r="W55" s="129">
        <v>556</v>
      </c>
      <c r="X55" s="127"/>
      <c r="Y55" s="116">
        <f t="shared" si="6"/>
        <v>25.509999999999998</v>
      </c>
      <c r="Z55" s="121">
        <f t="shared" si="9"/>
        <v>254.85820000000004</v>
      </c>
    </row>
    <row r="56" spans="1:27" ht="13.5" customHeight="1" x14ac:dyDescent="0.2">
      <c r="A56" s="122">
        <v>53</v>
      </c>
      <c r="B56" s="123">
        <v>94</v>
      </c>
      <c r="C56" s="124" t="s">
        <v>850</v>
      </c>
      <c r="D56" s="132">
        <v>40133</v>
      </c>
      <c r="E56" s="120"/>
      <c r="F56" s="133" t="s">
        <v>1001</v>
      </c>
      <c r="G56" s="122" t="s">
        <v>14</v>
      </c>
      <c r="H56" s="122" t="s">
        <v>15</v>
      </c>
      <c r="I56" s="65" t="s">
        <v>22</v>
      </c>
      <c r="J56" s="120">
        <v>9.4</v>
      </c>
      <c r="K56" s="113">
        <f t="shared" si="8"/>
        <v>45.94589999999998</v>
      </c>
      <c r="L56" s="120">
        <v>20</v>
      </c>
      <c r="M56" s="113">
        <f t="shared" si="1"/>
        <v>22.221599999999999</v>
      </c>
      <c r="N56" s="120">
        <v>5</v>
      </c>
      <c r="O56" s="113">
        <f t="shared" si="2"/>
        <v>25</v>
      </c>
      <c r="P56" s="120">
        <v>7.4</v>
      </c>
      <c r="Q56" s="113">
        <f t="shared" si="3"/>
        <v>49.99995000000002</v>
      </c>
      <c r="R56" s="120">
        <v>194</v>
      </c>
      <c r="S56" s="113">
        <f t="shared" si="4"/>
        <v>33.332599999999999</v>
      </c>
      <c r="T56" s="120">
        <v>52</v>
      </c>
      <c r="U56" s="113">
        <f t="shared" si="5"/>
        <v>58.331699999999998</v>
      </c>
      <c r="V56" s="120" t="s">
        <v>851</v>
      </c>
      <c r="W56" s="120">
        <v>568</v>
      </c>
      <c r="X56" s="120"/>
      <c r="Y56" s="116">
        <f t="shared" si="6"/>
        <v>19.387599999999999</v>
      </c>
      <c r="Z56" s="121">
        <f t="shared" si="9"/>
        <v>254.21934999999999</v>
      </c>
    </row>
    <row r="57" spans="1:27" ht="12" customHeight="1" x14ac:dyDescent="0.2">
      <c r="A57" s="122">
        <v>54</v>
      </c>
      <c r="B57" s="123">
        <v>22</v>
      </c>
      <c r="C57" s="124" t="s">
        <v>156</v>
      </c>
      <c r="D57" s="124" t="s">
        <v>157</v>
      </c>
      <c r="E57" s="124"/>
      <c r="F57" s="124" t="s">
        <v>676</v>
      </c>
      <c r="G57" s="122" t="s">
        <v>14</v>
      </c>
      <c r="H57" s="122" t="s">
        <v>15</v>
      </c>
      <c r="I57" s="65" t="s">
        <v>360</v>
      </c>
      <c r="J57" s="130">
        <v>9.9</v>
      </c>
      <c r="K57" s="113">
        <f t="shared" si="8"/>
        <v>32.43239999999998</v>
      </c>
      <c r="L57" s="114">
        <v>26</v>
      </c>
      <c r="M57" s="113">
        <f t="shared" si="1"/>
        <v>33.3324</v>
      </c>
      <c r="N57" s="114">
        <v>5</v>
      </c>
      <c r="O57" s="113">
        <f t="shared" si="2"/>
        <v>25</v>
      </c>
      <c r="P57" s="130">
        <v>7.8</v>
      </c>
      <c r="Q57" s="113">
        <f t="shared" si="3"/>
        <v>27.777750000000051</v>
      </c>
      <c r="R57" s="114">
        <v>195</v>
      </c>
      <c r="S57" s="113">
        <f t="shared" si="4"/>
        <v>34.481999999999999</v>
      </c>
      <c r="T57" s="114">
        <v>53</v>
      </c>
      <c r="U57" s="113">
        <f t="shared" si="5"/>
        <v>61.109399999999994</v>
      </c>
      <c r="V57" s="115" t="s">
        <v>852</v>
      </c>
      <c r="W57" s="131">
        <v>530</v>
      </c>
      <c r="X57" s="114"/>
      <c r="Y57" s="116">
        <f t="shared" si="6"/>
        <v>38.775199999999998</v>
      </c>
      <c r="Z57" s="121">
        <f t="shared" si="9"/>
        <v>252.90915000000001</v>
      </c>
      <c r="AA57" s="49"/>
    </row>
    <row r="58" spans="1:27" ht="12" customHeight="1" x14ac:dyDescent="0.2">
      <c r="A58" s="122">
        <v>55</v>
      </c>
      <c r="B58" s="123">
        <v>23</v>
      </c>
      <c r="C58" s="124" t="s">
        <v>280</v>
      </c>
      <c r="D58" s="124" t="s">
        <v>281</v>
      </c>
      <c r="E58" s="124" t="s">
        <v>282</v>
      </c>
      <c r="F58" s="124" t="s">
        <v>666</v>
      </c>
      <c r="G58" s="122" t="s">
        <v>14</v>
      </c>
      <c r="H58" s="122" t="s">
        <v>15</v>
      </c>
      <c r="I58" s="65" t="s">
        <v>375</v>
      </c>
      <c r="J58" s="126">
        <v>9.1</v>
      </c>
      <c r="K58" s="113">
        <f t="shared" si="8"/>
        <v>54.054000000000002</v>
      </c>
      <c r="L58" s="127">
        <v>19</v>
      </c>
      <c r="M58" s="113">
        <f t="shared" si="1"/>
        <v>20.369799999999998</v>
      </c>
      <c r="N58" s="127">
        <v>3</v>
      </c>
      <c r="O58" s="113">
        <f t="shared" si="2"/>
        <v>15</v>
      </c>
      <c r="P58" s="126">
        <v>7.2</v>
      </c>
      <c r="Q58" s="113">
        <f t="shared" si="3"/>
        <v>61.111050000000034</v>
      </c>
      <c r="R58" s="127">
        <v>203</v>
      </c>
      <c r="S58" s="113">
        <f t="shared" si="4"/>
        <v>43.677199999999999</v>
      </c>
      <c r="T58" s="127">
        <v>31</v>
      </c>
      <c r="U58" s="113">
        <f t="shared" si="5"/>
        <v>0</v>
      </c>
      <c r="V58" s="128" t="s">
        <v>853</v>
      </c>
      <c r="W58" s="129">
        <v>495</v>
      </c>
      <c r="X58" s="127"/>
      <c r="Y58" s="116">
        <f t="shared" si="6"/>
        <v>56.632199999999997</v>
      </c>
      <c r="Z58" s="121">
        <f t="shared" si="9"/>
        <v>250.84425000000005</v>
      </c>
    </row>
    <row r="59" spans="1:27" ht="12" customHeight="1" x14ac:dyDescent="0.2">
      <c r="A59" s="122">
        <v>56</v>
      </c>
      <c r="B59" s="123">
        <v>60</v>
      </c>
      <c r="C59" s="124" t="s">
        <v>219</v>
      </c>
      <c r="D59" s="124" t="s">
        <v>94</v>
      </c>
      <c r="E59" s="124"/>
      <c r="F59" s="124"/>
      <c r="G59" s="122" t="s">
        <v>14</v>
      </c>
      <c r="H59" s="122" t="s">
        <v>15</v>
      </c>
      <c r="I59" s="65" t="s">
        <v>369</v>
      </c>
      <c r="J59" s="126">
        <v>10.199999999999999</v>
      </c>
      <c r="K59" s="113">
        <f t="shared" si="8"/>
        <v>24.324300000000012</v>
      </c>
      <c r="L59" s="127">
        <v>36</v>
      </c>
      <c r="M59" s="113">
        <f t="shared" si="1"/>
        <v>51.850399999999993</v>
      </c>
      <c r="N59" s="127">
        <v>12</v>
      </c>
      <c r="O59" s="113">
        <f t="shared" si="2"/>
        <v>60</v>
      </c>
      <c r="P59" s="126">
        <v>7.9</v>
      </c>
      <c r="Q59" s="113">
        <f t="shared" si="3"/>
        <v>22.222200000000022</v>
      </c>
      <c r="R59" s="127">
        <v>193</v>
      </c>
      <c r="S59" s="113">
        <f t="shared" si="4"/>
        <v>32.183199999999999</v>
      </c>
      <c r="T59" s="127">
        <v>42</v>
      </c>
      <c r="U59" s="113">
        <f t="shared" si="5"/>
        <v>30.554699999999997</v>
      </c>
      <c r="V59" s="128" t="s">
        <v>854</v>
      </c>
      <c r="W59" s="129">
        <v>550</v>
      </c>
      <c r="X59" s="127"/>
      <c r="Y59" s="116">
        <f t="shared" si="6"/>
        <v>28.571199999999997</v>
      </c>
      <c r="Z59" s="121">
        <f t="shared" si="9"/>
        <v>249.70600000000002</v>
      </c>
    </row>
    <row r="60" spans="1:27" ht="12" customHeight="1" x14ac:dyDescent="0.2">
      <c r="A60" s="122">
        <v>57</v>
      </c>
      <c r="B60" s="123">
        <v>12</v>
      </c>
      <c r="C60" s="124" t="s">
        <v>187</v>
      </c>
      <c r="D60" s="124" t="s">
        <v>188</v>
      </c>
      <c r="E60" s="124"/>
      <c r="F60" s="124" t="s">
        <v>667</v>
      </c>
      <c r="G60" s="122" t="s">
        <v>14</v>
      </c>
      <c r="H60" s="122" t="s">
        <v>15</v>
      </c>
      <c r="I60" s="65" t="s">
        <v>365</v>
      </c>
      <c r="J60" s="130">
        <v>8.6999999999999993</v>
      </c>
      <c r="K60" s="113">
        <f t="shared" si="8"/>
        <v>64.864800000000017</v>
      </c>
      <c r="L60" s="114">
        <v>14</v>
      </c>
      <c r="M60" s="113">
        <f t="shared" si="1"/>
        <v>11.110799999999999</v>
      </c>
      <c r="N60" s="114">
        <v>10</v>
      </c>
      <c r="O60" s="113">
        <f t="shared" si="2"/>
        <v>50</v>
      </c>
      <c r="P60" s="130">
        <v>7.5</v>
      </c>
      <c r="Q60" s="113">
        <f t="shared" si="3"/>
        <v>44.444400000000044</v>
      </c>
      <c r="R60" s="114">
        <v>195</v>
      </c>
      <c r="S60" s="113">
        <f t="shared" si="4"/>
        <v>34.481999999999999</v>
      </c>
      <c r="T60" s="114">
        <v>38</v>
      </c>
      <c r="U60" s="113">
        <f t="shared" si="5"/>
        <v>19.443899999999999</v>
      </c>
      <c r="V60" s="115" t="s">
        <v>855</v>
      </c>
      <c r="W60" s="131">
        <v>558</v>
      </c>
      <c r="X60" s="114"/>
      <c r="Y60" s="116">
        <f t="shared" si="6"/>
        <v>24.489599999999999</v>
      </c>
      <c r="Z60" s="121">
        <f t="shared" si="9"/>
        <v>248.83550000000008</v>
      </c>
      <c r="AA60" s="49"/>
    </row>
    <row r="61" spans="1:27" ht="12" customHeight="1" x14ac:dyDescent="0.2">
      <c r="A61" s="122">
        <v>58</v>
      </c>
      <c r="B61" s="123">
        <v>75</v>
      </c>
      <c r="C61" s="124" t="s">
        <v>300</v>
      </c>
      <c r="D61" s="124" t="s">
        <v>301</v>
      </c>
      <c r="E61" s="124" t="s">
        <v>302</v>
      </c>
      <c r="F61" s="124" t="s">
        <v>302</v>
      </c>
      <c r="G61" s="122" t="s">
        <v>14</v>
      </c>
      <c r="H61" s="122" t="s">
        <v>15</v>
      </c>
      <c r="I61" s="65" t="s">
        <v>365</v>
      </c>
      <c r="J61" s="126">
        <v>9.6</v>
      </c>
      <c r="K61" s="113">
        <f t="shared" si="8"/>
        <v>40.540500000000002</v>
      </c>
      <c r="L61" s="127">
        <v>27</v>
      </c>
      <c r="M61" s="113">
        <f t="shared" si="1"/>
        <v>35.184199999999997</v>
      </c>
      <c r="N61" s="127">
        <v>7</v>
      </c>
      <c r="O61" s="113">
        <f t="shared" si="2"/>
        <v>35</v>
      </c>
      <c r="P61" s="126">
        <v>7.7</v>
      </c>
      <c r="Q61" s="113">
        <f t="shared" si="3"/>
        <v>33.33330000000003</v>
      </c>
      <c r="R61" s="127">
        <v>212</v>
      </c>
      <c r="S61" s="113">
        <f t="shared" si="4"/>
        <v>54.021799999999999</v>
      </c>
      <c r="T61" s="127">
        <v>44</v>
      </c>
      <c r="U61" s="113">
        <f t="shared" si="5"/>
        <v>36.110099999999996</v>
      </c>
      <c r="V61" s="128" t="s">
        <v>856</v>
      </c>
      <c r="W61" s="129">
        <v>590</v>
      </c>
      <c r="X61" s="127"/>
      <c r="Y61" s="116">
        <f t="shared" si="6"/>
        <v>8.1631999999999998</v>
      </c>
      <c r="Z61" s="121">
        <f t="shared" si="9"/>
        <v>242.35310000000001</v>
      </c>
    </row>
    <row r="62" spans="1:27" ht="12" customHeight="1" x14ac:dyDescent="0.2">
      <c r="A62" s="122">
        <v>59</v>
      </c>
      <c r="B62" s="123">
        <v>40</v>
      </c>
      <c r="C62" s="137" t="s">
        <v>267</v>
      </c>
      <c r="D62" s="124" t="s">
        <v>268</v>
      </c>
      <c r="E62" s="124"/>
      <c r="F62" s="124" t="s">
        <v>685</v>
      </c>
      <c r="G62" s="122" t="s">
        <v>14</v>
      </c>
      <c r="H62" s="122" t="s">
        <v>15</v>
      </c>
      <c r="I62" s="65" t="s">
        <v>363</v>
      </c>
      <c r="J62" s="126">
        <v>9.1</v>
      </c>
      <c r="K62" s="113">
        <f t="shared" si="8"/>
        <v>54.054000000000002</v>
      </c>
      <c r="L62" s="127">
        <v>12</v>
      </c>
      <c r="M62" s="113">
        <f t="shared" si="1"/>
        <v>7.4071999999999996</v>
      </c>
      <c r="N62" s="127">
        <v>7</v>
      </c>
      <c r="O62" s="113">
        <f t="shared" si="2"/>
        <v>35</v>
      </c>
      <c r="P62" s="126">
        <v>7.7</v>
      </c>
      <c r="Q62" s="113">
        <f t="shared" si="3"/>
        <v>33.33330000000003</v>
      </c>
      <c r="R62" s="127">
        <v>190</v>
      </c>
      <c r="S62" s="113">
        <f t="shared" si="4"/>
        <v>28.734999999999999</v>
      </c>
      <c r="T62" s="127">
        <v>36</v>
      </c>
      <c r="U62" s="113">
        <f t="shared" si="5"/>
        <v>13.888499999999999</v>
      </c>
      <c r="V62" s="128" t="s">
        <v>857</v>
      </c>
      <c r="W62" s="129">
        <v>474</v>
      </c>
      <c r="X62" s="127"/>
      <c r="Y62" s="116">
        <f t="shared" si="6"/>
        <v>67.346400000000003</v>
      </c>
      <c r="Z62" s="121">
        <f t="shared" si="9"/>
        <v>239.76440000000002</v>
      </c>
    </row>
    <row r="63" spans="1:27" ht="12" customHeight="1" x14ac:dyDescent="0.2">
      <c r="A63" s="122">
        <v>60</v>
      </c>
      <c r="B63" s="123">
        <v>30</v>
      </c>
      <c r="C63" s="124" t="s">
        <v>277</v>
      </c>
      <c r="D63" s="124" t="s">
        <v>278</v>
      </c>
      <c r="E63" s="124" t="s">
        <v>279</v>
      </c>
      <c r="F63" s="124" t="s">
        <v>279</v>
      </c>
      <c r="G63" s="122" t="s">
        <v>14</v>
      </c>
      <c r="H63" s="122" t="s">
        <v>15</v>
      </c>
      <c r="I63" s="65" t="s">
        <v>61</v>
      </c>
      <c r="J63" s="126">
        <v>9.1999999999999993</v>
      </c>
      <c r="K63" s="113">
        <f t="shared" si="8"/>
        <v>51.351300000000009</v>
      </c>
      <c r="L63" s="127">
        <v>15</v>
      </c>
      <c r="M63" s="113">
        <f t="shared" si="1"/>
        <v>12.962599999999998</v>
      </c>
      <c r="N63" s="127">
        <v>8</v>
      </c>
      <c r="O63" s="113">
        <f t="shared" si="2"/>
        <v>40</v>
      </c>
      <c r="P63" s="126">
        <v>7.8</v>
      </c>
      <c r="Q63" s="113">
        <f t="shared" si="3"/>
        <v>27.777750000000051</v>
      </c>
      <c r="R63" s="127">
        <v>190</v>
      </c>
      <c r="S63" s="113">
        <f t="shared" si="4"/>
        <v>28.734999999999999</v>
      </c>
      <c r="T63" s="127">
        <v>45</v>
      </c>
      <c r="U63" s="113">
        <f t="shared" si="5"/>
        <v>38.887799999999999</v>
      </c>
      <c r="V63" s="128" t="s">
        <v>858</v>
      </c>
      <c r="W63" s="129">
        <v>534</v>
      </c>
      <c r="X63" s="127"/>
      <c r="Y63" s="116">
        <f t="shared" si="6"/>
        <v>36.734400000000001</v>
      </c>
      <c r="Z63" s="121">
        <f t="shared" si="9"/>
        <v>236.44885000000002</v>
      </c>
    </row>
    <row r="64" spans="1:27" ht="12" customHeight="1" x14ac:dyDescent="0.2">
      <c r="A64" s="122">
        <v>60</v>
      </c>
      <c r="B64" s="123">
        <v>37</v>
      </c>
      <c r="C64" s="124" t="s">
        <v>236</v>
      </c>
      <c r="D64" s="124" t="s">
        <v>237</v>
      </c>
      <c r="E64" s="124" t="s">
        <v>238</v>
      </c>
      <c r="F64" s="124" t="s">
        <v>238</v>
      </c>
      <c r="G64" s="122" t="s">
        <v>14</v>
      </c>
      <c r="H64" s="122" t="s">
        <v>15</v>
      </c>
      <c r="I64" s="65" t="s">
        <v>372</v>
      </c>
      <c r="J64" s="126">
        <v>9.3000000000000007</v>
      </c>
      <c r="K64" s="113">
        <f t="shared" si="8"/>
        <v>48.648599999999973</v>
      </c>
      <c r="L64" s="127">
        <v>15</v>
      </c>
      <c r="M64" s="113">
        <f t="shared" si="1"/>
        <v>12.962599999999998</v>
      </c>
      <c r="N64" s="127">
        <v>6</v>
      </c>
      <c r="O64" s="113">
        <f t="shared" si="2"/>
        <v>30</v>
      </c>
      <c r="P64" s="126">
        <v>7.4</v>
      </c>
      <c r="Q64" s="113">
        <f t="shared" si="3"/>
        <v>49.99995000000002</v>
      </c>
      <c r="R64" s="127">
        <v>200</v>
      </c>
      <c r="S64" s="113">
        <f t="shared" si="4"/>
        <v>40.228999999999999</v>
      </c>
      <c r="T64" s="127">
        <v>46</v>
      </c>
      <c r="U64" s="113">
        <f t="shared" si="5"/>
        <v>41.665499999999994</v>
      </c>
      <c r="V64" s="128" t="s">
        <v>859</v>
      </c>
      <c r="W64" s="129">
        <v>581</v>
      </c>
      <c r="X64" s="127"/>
      <c r="Y64" s="116">
        <f t="shared" si="6"/>
        <v>12.754999999999999</v>
      </c>
      <c r="Z64" s="121">
        <f t="shared" si="9"/>
        <v>236.26065</v>
      </c>
    </row>
    <row r="65" spans="1:27" ht="12" customHeight="1" x14ac:dyDescent="0.2">
      <c r="A65" s="122">
        <v>62</v>
      </c>
      <c r="B65" s="123">
        <v>98</v>
      </c>
      <c r="C65" s="124" t="s">
        <v>239</v>
      </c>
      <c r="D65" s="124" t="s">
        <v>174</v>
      </c>
      <c r="E65" s="124" t="s">
        <v>240</v>
      </c>
      <c r="F65" s="124" t="s">
        <v>240</v>
      </c>
      <c r="G65" s="122" t="s">
        <v>14</v>
      </c>
      <c r="H65" s="122" t="s">
        <v>15</v>
      </c>
      <c r="I65" s="142" t="s">
        <v>373</v>
      </c>
      <c r="J65" s="126">
        <v>9.8000000000000007</v>
      </c>
      <c r="K65" s="113">
        <f t="shared" si="8"/>
        <v>35.135099999999973</v>
      </c>
      <c r="L65" s="127">
        <v>20</v>
      </c>
      <c r="M65" s="113">
        <f t="shared" si="1"/>
        <v>22.221599999999999</v>
      </c>
      <c r="N65" s="127">
        <v>9</v>
      </c>
      <c r="O65" s="113">
        <f t="shared" si="2"/>
        <v>45</v>
      </c>
      <c r="P65" s="126">
        <v>7.8</v>
      </c>
      <c r="Q65" s="113">
        <f t="shared" si="3"/>
        <v>27.777750000000051</v>
      </c>
      <c r="R65" s="127">
        <v>190</v>
      </c>
      <c r="S65" s="113">
        <f t="shared" si="4"/>
        <v>28.734999999999999</v>
      </c>
      <c r="T65" s="127">
        <v>47</v>
      </c>
      <c r="U65" s="113">
        <f t="shared" si="5"/>
        <v>44.443199999999997</v>
      </c>
      <c r="V65" s="128" t="s">
        <v>860</v>
      </c>
      <c r="W65" s="129">
        <v>545</v>
      </c>
      <c r="X65" s="127"/>
      <c r="Y65" s="116">
        <f t="shared" si="6"/>
        <v>31.122199999999999</v>
      </c>
      <c r="Z65" s="121">
        <f t="shared" si="9"/>
        <v>234.43485000000001</v>
      </c>
    </row>
    <row r="66" spans="1:27" ht="12" customHeight="1" x14ac:dyDescent="0.2">
      <c r="A66" s="122">
        <v>63</v>
      </c>
      <c r="B66" s="123">
        <v>51</v>
      </c>
      <c r="C66" s="137" t="s">
        <v>202</v>
      </c>
      <c r="D66" s="124" t="s">
        <v>203</v>
      </c>
      <c r="E66" s="124" t="s">
        <v>204</v>
      </c>
      <c r="F66" s="124" t="s">
        <v>204</v>
      </c>
      <c r="G66" s="122" t="s">
        <v>14</v>
      </c>
      <c r="H66" s="122" t="s">
        <v>15</v>
      </c>
      <c r="I66" s="65" t="s">
        <v>51</v>
      </c>
      <c r="J66" s="130">
        <v>8.8000000000000007</v>
      </c>
      <c r="K66" s="113">
        <f t="shared" si="8"/>
        <v>62.162099999999974</v>
      </c>
      <c r="L66" s="114">
        <v>14</v>
      </c>
      <c r="M66" s="113">
        <f t="shared" si="1"/>
        <v>11.110799999999999</v>
      </c>
      <c r="N66" s="114">
        <v>0</v>
      </c>
      <c r="O66" s="113">
        <f t="shared" si="2"/>
        <v>0</v>
      </c>
      <c r="P66" s="130">
        <v>7.4</v>
      </c>
      <c r="Q66" s="113">
        <f t="shared" si="3"/>
        <v>49.99995000000002</v>
      </c>
      <c r="R66" s="114">
        <v>165</v>
      </c>
      <c r="S66" s="113">
        <f t="shared" si="4"/>
        <v>0</v>
      </c>
      <c r="T66" s="114">
        <v>54</v>
      </c>
      <c r="U66" s="113">
        <f t="shared" si="5"/>
        <v>63.887099999999997</v>
      </c>
      <c r="V66" s="115" t="s">
        <v>861</v>
      </c>
      <c r="W66" s="131">
        <v>521</v>
      </c>
      <c r="X66" s="114"/>
      <c r="Y66" s="116">
        <f t="shared" si="6"/>
        <v>43.366999999999997</v>
      </c>
      <c r="Z66" s="121">
        <f t="shared" si="9"/>
        <v>230.52695</v>
      </c>
      <c r="AA66" s="49"/>
    </row>
    <row r="67" spans="1:27" ht="12" customHeight="1" x14ac:dyDescent="0.2">
      <c r="A67" s="122">
        <v>64</v>
      </c>
      <c r="B67" s="123">
        <v>42</v>
      </c>
      <c r="C67" s="124" t="s">
        <v>253</v>
      </c>
      <c r="D67" s="124" t="s">
        <v>96</v>
      </c>
      <c r="E67" s="124" t="s">
        <v>254</v>
      </c>
      <c r="F67" s="124" t="s">
        <v>254</v>
      </c>
      <c r="G67" s="122" t="s">
        <v>14</v>
      </c>
      <c r="H67" s="122" t="s">
        <v>15</v>
      </c>
      <c r="I67" s="65" t="s">
        <v>18</v>
      </c>
      <c r="J67" s="126">
        <v>10</v>
      </c>
      <c r="K67" s="113">
        <f t="shared" si="8"/>
        <v>29.72969999999999</v>
      </c>
      <c r="L67" s="127">
        <v>24</v>
      </c>
      <c r="M67" s="113">
        <f t="shared" ref="M67:M74" si="10">(L67-8)*1.8518</f>
        <v>29.628799999999998</v>
      </c>
      <c r="N67" s="127">
        <v>10</v>
      </c>
      <c r="O67" s="113">
        <f t="shared" ref="O67:O74" si="11">(N67-0)*5</f>
        <v>50</v>
      </c>
      <c r="P67" s="126">
        <v>7.4</v>
      </c>
      <c r="Q67" s="113">
        <f t="shared" ref="Q67:Q74" si="12">(8.3-P67)*55.5555</f>
        <v>49.99995000000002</v>
      </c>
      <c r="R67" s="127">
        <v>178</v>
      </c>
      <c r="S67" s="113">
        <f t="shared" ref="S67:S74" si="13">(R67-165)*1.1494</f>
        <v>14.9422</v>
      </c>
      <c r="T67" s="127">
        <v>44</v>
      </c>
      <c r="U67" s="113">
        <f t="shared" ref="U67:U74" si="14">(T67-31)*2.7777</f>
        <v>36.110099999999996</v>
      </c>
      <c r="V67" s="128" t="s">
        <v>862</v>
      </c>
      <c r="W67" s="129">
        <v>582</v>
      </c>
      <c r="X67" s="127"/>
      <c r="Y67" s="116">
        <f t="shared" ref="Y67:Y74" si="15">(606-W67)*0.5102</f>
        <v>12.2448</v>
      </c>
      <c r="Z67" s="121">
        <f t="shared" si="9"/>
        <v>222.65555000000001</v>
      </c>
    </row>
    <row r="68" spans="1:27" ht="12.75" customHeight="1" x14ac:dyDescent="0.2">
      <c r="A68" s="122">
        <v>65</v>
      </c>
      <c r="B68" s="123">
        <v>74</v>
      </c>
      <c r="C68" s="124" t="s">
        <v>189</v>
      </c>
      <c r="D68" s="124" t="s">
        <v>190</v>
      </c>
      <c r="E68" s="124" t="s">
        <v>191</v>
      </c>
      <c r="F68" s="124" t="s">
        <v>191</v>
      </c>
      <c r="G68" s="122" t="s">
        <v>14</v>
      </c>
      <c r="H68" s="122" t="s">
        <v>15</v>
      </c>
      <c r="I68" s="65" t="s">
        <v>18</v>
      </c>
      <c r="J68" s="130">
        <v>10.7</v>
      </c>
      <c r="K68" s="113">
        <f t="shared" ref="K68:K74" si="16">(11.1-J68)*27.027</f>
        <v>10.810800000000009</v>
      </c>
      <c r="L68" s="114">
        <v>20</v>
      </c>
      <c r="M68" s="113">
        <f t="shared" si="10"/>
        <v>22.221599999999999</v>
      </c>
      <c r="N68" s="114">
        <v>12</v>
      </c>
      <c r="O68" s="113">
        <f t="shared" si="11"/>
        <v>60</v>
      </c>
      <c r="P68" s="130">
        <v>7.3</v>
      </c>
      <c r="Q68" s="113">
        <f t="shared" si="12"/>
        <v>55.555500000000052</v>
      </c>
      <c r="R68" s="114">
        <v>193</v>
      </c>
      <c r="S68" s="113">
        <f t="shared" si="13"/>
        <v>32.183199999999999</v>
      </c>
      <c r="T68" s="114">
        <v>39</v>
      </c>
      <c r="U68" s="113">
        <f t="shared" si="14"/>
        <v>22.221599999999999</v>
      </c>
      <c r="V68" s="115" t="s">
        <v>863</v>
      </c>
      <c r="W68" s="131">
        <v>580</v>
      </c>
      <c r="X68" s="114"/>
      <c r="Y68" s="116">
        <f t="shared" si="15"/>
        <v>13.2652</v>
      </c>
      <c r="Z68" s="121">
        <f t="shared" ref="Z68:Z74" si="17">SUM(K68,M68,O68,Q68,S68,U68,Y68)</f>
        <v>216.25790000000003</v>
      </c>
      <c r="AA68" s="49"/>
    </row>
    <row r="69" spans="1:27" ht="13.5" customHeight="1" x14ac:dyDescent="0.2">
      <c r="A69" s="122">
        <v>65</v>
      </c>
      <c r="B69" s="123">
        <v>31</v>
      </c>
      <c r="C69" s="124" t="s">
        <v>864</v>
      </c>
      <c r="D69" s="120">
        <v>2009</v>
      </c>
      <c r="E69" s="120"/>
      <c r="F69" s="138" t="s">
        <v>1002</v>
      </c>
      <c r="G69" s="122" t="s">
        <v>14</v>
      </c>
      <c r="H69" s="122" t="s">
        <v>15</v>
      </c>
      <c r="I69" s="65" t="s">
        <v>23</v>
      </c>
      <c r="J69" s="120">
        <v>10.1</v>
      </c>
      <c r="K69" s="113">
        <f t="shared" si="16"/>
        <v>27.027000000000001</v>
      </c>
      <c r="L69" s="120">
        <v>38</v>
      </c>
      <c r="M69" s="113">
        <f t="shared" si="10"/>
        <v>55.553999999999995</v>
      </c>
      <c r="N69" s="120">
        <v>5</v>
      </c>
      <c r="O69" s="113">
        <f t="shared" si="11"/>
        <v>25</v>
      </c>
      <c r="P69" s="120">
        <v>7.9</v>
      </c>
      <c r="Q69" s="113">
        <f t="shared" si="12"/>
        <v>22.222200000000022</v>
      </c>
      <c r="R69" s="120">
        <v>180</v>
      </c>
      <c r="S69" s="113">
        <f t="shared" si="13"/>
        <v>17.241</v>
      </c>
      <c r="T69" s="120">
        <v>50</v>
      </c>
      <c r="U69" s="113">
        <f t="shared" si="14"/>
        <v>52.776299999999999</v>
      </c>
      <c r="V69" s="120" t="s">
        <v>865</v>
      </c>
      <c r="W69" s="120">
        <v>574</v>
      </c>
      <c r="X69" s="120"/>
      <c r="Y69" s="116">
        <f t="shared" si="15"/>
        <v>16.3264</v>
      </c>
      <c r="Z69" s="121">
        <f t="shared" si="17"/>
        <v>216.14689999999999</v>
      </c>
    </row>
    <row r="70" spans="1:27" ht="13.5" customHeight="1" x14ac:dyDescent="0.2">
      <c r="A70" s="122">
        <v>67</v>
      </c>
      <c r="B70" s="123">
        <v>66</v>
      </c>
      <c r="C70" s="137" t="s">
        <v>217</v>
      </c>
      <c r="D70" s="124" t="s">
        <v>218</v>
      </c>
      <c r="E70" s="124"/>
      <c r="F70" s="124" t="s">
        <v>686</v>
      </c>
      <c r="G70" s="122" t="s">
        <v>14</v>
      </c>
      <c r="H70" s="122" t="s">
        <v>15</v>
      </c>
      <c r="I70" s="65" t="s">
        <v>363</v>
      </c>
      <c r="J70" s="130">
        <v>10.1</v>
      </c>
      <c r="K70" s="113">
        <f t="shared" si="16"/>
        <v>27.027000000000001</v>
      </c>
      <c r="L70" s="114">
        <v>17</v>
      </c>
      <c r="M70" s="113">
        <f t="shared" si="10"/>
        <v>16.6662</v>
      </c>
      <c r="N70" s="114">
        <v>9</v>
      </c>
      <c r="O70" s="113">
        <f t="shared" si="11"/>
        <v>45</v>
      </c>
      <c r="P70" s="130">
        <v>7.6</v>
      </c>
      <c r="Q70" s="113">
        <f t="shared" si="12"/>
        <v>38.888850000000062</v>
      </c>
      <c r="R70" s="114">
        <v>166</v>
      </c>
      <c r="S70" s="113">
        <f t="shared" si="13"/>
        <v>1.1494</v>
      </c>
      <c r="T70" s="114">
        <v>44</v>
      </c>
      <c r="U70" s="113">
        <f t="shared" si="14"/>
        <v>36.110099999999996</v>
      </c>
      <c r="V70" s="115" t="s">
        <v>866</v>
      </c>
      <c r="W70" s="131">
        <v>532</v>
      </c>
      <c r="X70" s="114"/>
      <c r="Y70" s="116">
        <f t="shared" si="15"/>
        <v>37.754799999999996</v>
      </c>
      <c r="Z70" s="121">
        <f t="shared" si="17"/>
        <v>202.59635000000003</v>
      </c>
      <c r="AA70" s="49"/>
    </row>
    <row r="71" spans="1:27" ht="14.25" customHeight="1" x14ac:dyDescent="0.2">
      <c r="A71" s="122">
        <v>68</v>
      </c>
      <c r="B71" s="123">
        <v>81</v>
      </c>
      <c r="C71" s="137" t="s">
        <v>355</v>
      </c>
      <c r="D71" s="124" t="s">
        <v>356</v>
      </c>
      <c r="E71" s="124"/>
      <c r="F71" s="124"/>
      <c r="G71" s="122" t="s">
        <v>14</v>
      </c>
      <c r="H71" s="122" t="s">
        <v>15</v>
      </c>
      <c r="I71" s="75" t="s">
        <v>379</v>
      </c>
      <c r="J71" s="126">
        <v>10.4</v>
      </c>
      <c r="K71" s="113">
        <f t="shared" si="16"/>
        <v>18.918899999999983</v>
      </c>
      <c r="L71" s="127">
        <v>15</v>
      </c>
      <c r="M71" s="113">
        <f t="shared" si="10"/>
        <v>12.962599999999998</v>
      </c>
      <c r="N71" s="127">
        <v>8</v>
      </c>
      <c r="O71" s="113">
        <f t="shared" si="11"/>
        <v>40</v>
      </c>
      <c r="P71" s="126">
        <v>8.3000000000000007</v>
      </c>
      <c r="Q71" s="113">
        <f t="shared" si="12"/>
        <v>0</v>
      </c>
      <c r="R71" s="127">
        <v>176</v>
      </c>
      <c r="S71" s="113">
        <f t="shared" si="13"/>
        <v>12.6434</v>
      </c>
      <c r="T71" s="127">
        <v>53</v>
      </c>
      <c r="U71" s="113">
        <f t="shared" si="14"/>
        <v>61.109399999999994</v>
      </c>
      <c r="V71" s="128" t="s">
        <v>867</v>
      </c>
      <c r="W71" s="129">
        <v>505</v>
      </c>
      <c r="X71" s="127"/>
      <c r="Y71" s="116">
        <f t="shared" si="15"/>
        <v>51.530200000000001</v>
      </c>
      <c r="Z71" s="121">
        <f t="shared" si="17"/>
        <v>197.1645</v>
      </c>
    </row>
    <row r="72" spans="1:27" ht="15" customHeight="1" x14ac:dyDescent="0.2">
      <c r="A72" s="122">
        <v>69</v>
      </c>
      <c r="B72" s="123">
        <v>82</v>
      </c>
      <c r="C72" s="124" t="s">
        <v>69</v>
      </c>
      <c r="D72" s="124" t="s">
        <v>70</v>
      </c>
      <c r="E72" s="124" t="s">
        <v>71</v>
      </c>
      <c r="F72" s="124" t="s">
        <v>71</v>
      </c>
      <c r="G72" s="122" t="s">
        <v>14</v>
      </c>
      <c r="H72" s="122" t="s">
        <v>15</v>
      </c>
      <c r="I72" s="65" t="s">
        <v>375</v>
      </c>
      <c r="J72" s="126">
        <v>9.6</v>
      </c>
      <c r="K72" s="113">
        <f t="shared" si="16"/>
        <v>40.540500000000002</v>
      </c>
      <c r="L72" s="127">
        <v>17</v>
      </c>
      <c r="M72" s="113">
        <f t="shared" si="10"/>
        <v>16.6662</v>
      </c>
      <c r="N72" s="127">
        <v>6</v>
      </c>
      <c r="O72" s="113">
        <f t="shared" si="11"/>
        <v>30</v>
      </c>
      <c r="P72" s="126">
        <v>7.7</v>
      </c>
      <c r="Q72" s="113">
        <f t="shared" si="12"/>
        <v>33.33330000000003</v>
      </c>
      <c r="R72" s="127">
        <v>192</v>
      </c>
      <c r="S72" s="113">
        <f t="shared" si="13"/>
        <v>31.033799999999999</v>
      </c>
      <c r="T72" s="127">
        <v>34</v>
      </c>
      <c r="U72" s="113">
        <f t="shared" si="14"/>
        <v>8.3331</v>
      </c>
      <c r="V72" s="128" t="s">
        <v>868</v>
      </c>
      <c r="W72" s="129">
        <v>591</v>
      </c>
      <c r="X72" s="127"/>
      <c r="Y72" s="116">
        <f t="shared" si="15"/>
        <v>7.6529999999999996</v>
      </c>
      <c r="Z72" s="121">
        <f t="shared" si="17"/>
        <v>167.5599</v>
      </c>
    </row>
    <row r="73" spans="1:27" ht="12" customHeight="1" x14ac:dyDescent="0.2">
      <c r="A73" s="122">
        <v>70</v>
      </c>
      <c r="B73" s="123">
        <v>13</v>
      </c>
      <c r="C73" s="124" t="s">
        <v>179</v>
      </c>
      <c r="D73" s="124" t="s">
        <v>180</v>
      </c>
      <c r="E73" s="124" t="s">
        <v>181</v>
      </c>
      <c r="F73" s="124" t="s">
        <v>181</v>
      </c>
      <c r="G73" s="122" t="s">
        <v>14</v>
      </c>
      <c r="H73" s="122" t="s">
        <v>15</v>
      </c>
      <c r="I73" s="65" t="s">
        <v>72</v>
      </c>
      <c r="J73" s="130">
        <v>10.7</v>
      </c>
      <c r="K73" s="113">
        <f t="shared" si="16"/>
        <v>10.810800000000009</v>
      </c>
      <c r="L73" s="114">
        <v>8</v>
      </c>
      <c r="M73" s="113">
        <f t="shared" si="10"/>
        <v>0</v>
      </c>
      <c r="N73" s="114">
        <v>4</v>
      </c>
      <c r="O73" s="113">
        <f t="shared" si="11"/>
        <v>20</v>
      </c>
      <c r="P73" s="130">
        <v>8.1</v>
      </c>
      <c r="Q73" s="113">
        <f t="shared" si="12"/>
        <v>11.111100000000059</v>
      </c>
      <c r="R73" s="114">
        <v>176</v>
      </c>
      <c r="S73" s="113">
        <f t="shared" si="13"/>
        <v>12.6434</v>
      </c>
      <c r="T73" s="114">
        <v>48</v>
      </c>
      <c r="U73" s="113">
        <f t="shared" si="14"/>
        <v>47.2209</v>
      </c>
      <c r="V73" s="115" t="s">
        <v>869</v>
      </c>
      <c r="W73" s="131">
        <v>510</v>
      </c>
      <c r="X73" s="114"/>
      <c r="Y73" s="116">
        <f t="shared" si="15"/>
        <v>48.979199999999999</v>
      </c>
      <c r="Z73" s="121">
        <f t="shared" si="17"/>
        <v>150.76540000000006</v>
      </c>
      <c r="AA73" s="49"/>
    </row>
    <row r="74" spans="1:27" ht="12" customHeight="1" x14ac:dyDescent="0.2">
      <c r="A74" s="122">
        <v>71</v>
      </c>
      <c r="B74" s="123">
        <v>53</v>
      </c>
      <c r="C74" s="124" t="s">
        <v>291</v>
      </c>
      <c r="D74" s="124" t="s">
        <v>292</v>
      </c>
      <c r="E74" s="124" t="s">
        <v>293</v>
      </c>
      <c r="F74" s="124" t="s">
        <v>293</v>
      </c>
      <c r="G74" s="122" t="s">
        <v>14</v>
      </c>
      <c r="H74" s="122" t="s">
        <v>15</v>
      </c>
      <c r="I74" s="65" t="s">
        <v>21</v>
      </c>
      <c r="J74" s="126">
        <v>11.1</v>
      </c>
      <c r="K74" s="113">
        <f t="shared" si="16"/>
        <v>0</v>
      </c>
      <c r="L74" s="127">
        <v>17</v>
      </c>
      <c r="M74" s="113">
        <f t="shared" si="10"/>
        <v>16.6662</v>
      </c>
      <c r="N74" s="127">
        <v>4</v>
      </c>
      <c r="O74" s="113">
        <f t="shared" si="11"/>
        <v>20</v>
      </c>
      <c r="P74" s="126">
        <v>7.8</v>
      </c>
      <c r="Q74" s="113">
        <f t="shared" si="12"/>
        <v>27.777750000000051</v>
      </c>
      <c r="R74" s="127">
        <v>165</v>
      </c>
      <c r="S74" s="113">
        <f t="shared" si="13"/>
        <v>0</v>
      </c>
      <c r="T74" s="127">
        <v>43</v>
      </c>
      <c r="U74" s="113">
        <f t="shared" si="14"/>
        <v>33.3324</v>
      </c>
      <c r="V74" s="128" t="s">
        <v>870</v>
      </c>
      <c r="W74" s="129">
        <v>565</v>
      </c>
      <c r="X74" s="127"/>
      <c r="Y74" s="116">
        <f t="shared" si="15"/>
        <v>20.918199999999999</v>
      </c>
      <c r="Z74" s="121">
        <f t="shared" si="17"/>
        <v>118.69455000000006</v>
      </c>
    </row>
    <row r="75" spans="1:27" ht="15" customHeight="1" x14ac:dyDescent="0.2">
      <c r="A75" s="124"/>
      <c r="B75" s="123"/>
      <c r="C75" s="124" t="s">
        <v>272</v>
      </c>
      <c r="D75" s="124" t="s">
        <v>242</v>
      </c>
      <c r="E75" s="124" t="s">
        <v>273</v>
      </c>
      <c r="F75" s="124" t="s">
        <v>273</v>
      </c>
      <c r="G75" s="122" t="s">
        <v>14</v>
      </c>
      <c r="H75" s="122" t="s">
        <v>15</v>
      </c>
      <c r="I75" s="75" t="s">
        <v>150</v>
      </c>
      <c r="J75" s="126" t="s">
        <v>996</v>
      </c>
      <c r="K75" s="127"/>
      <c r="L75" s="127"/>
      <c r="M75" s="127"/>
      <c r="N75" s="127"/>
      <c r="O75" s="127"/>
      <c r="P75" s="126"/>
      <c r="Q75" s="127"/>
      <c r="R75" s="127"/>
      <c r="S75" s="127"/>
      <c r="T75" s="127"/>
      <c r="U75" s="127"/>
      <c r="V75" s="128"/>
      <c r="W75" s="129"/>
      <c r="X75" s="127"/>
      <c r="Y75" s="127"/>
      <c r="Z75" s="139"/>
    </row>
    <row r="76" spans="1:27" ht="15.75" customHeight="1" x14ac:dyDescent="0.2">
      <c r="A76" s="124"/>
      <c r="B76" s="123"/>
      <c r="C76" s="124" t="s">
        <v>205</v>
      </c>
      <c r="D76" s="124" t="s">
        <v>206</v>
      </c>
      <c r="E76" s="124" t="s">
        <v>207</v>
      </c>
      <c r="F76" s="124" t="s">
        <v>207</v>
      </c>
      <c r="G76" s="122" t="s">
        <v>14</v>
      </c>
      <c r="H76" s="122" t="s">
        <v>15</v>
      </c>
      <c r="I76" s="65" t="s">
        <v>51</v>
      </c>
      <c r="J76" s="126" t="s">
        <v>996</v>
      </c>
      <c r="K76" s="114"/>
      <c r="L76" s="114"/>
      <c r="M76" s="114"/>
      <c r="N76" s="114"/>
      <c r="O76" s="114"/>
      <c r="P76" s="130"/>
      <c r="Q76" s="114"/>
      <c r="R76" s="114"/>
      <c r="S76" s="114"/>
      <c r="T76" s="114"/>
      <c r="U76" s="114"/>
      <c r="V76" s="115"/>
      <c r="W76" s="131"/>
      <c r="X76" s="114"/>
      <c r="Y76" s="114"/>
      <c r="Z76" s="140"/>
      <c r="AA76" s="49"/>
    </row>
    <row r="77" spans="1:27" ht="12.75" x14ac:dyDescent="0.2">
      <c r="A77" s="124"/>
      <c r="B77" s="123"/>
      <c r="C77" s="137" t="s">
        <v>286</v>
      </c>
      <c r="D77" s="124" t="s">
        <v>287</v>
      </c>
      <c r="E77" s="124"/>
      <c r="F77" s="124"/>
      <c r="G77" s="122" t="s">
        <v>14</v>
      </c>
      <c r="H77" s="122" t="s">
        <v>15</v>
      </c>
      <c r="I77" s="65" t="s">
        <v>376</v>
      </c>
      <c r="J77" s="126" t="s">
        <v>996</v>
      </c>
      <c r="K77" s="127"/>
      <c r="L77" s="127"/>
      <c r="M77" s="127"/>
      <c r="N77" s="127"/>
      <c r="O77" s="127"/>
      <c r="P77" s="126"/>
      <c r="Q77" s="127"/>
      <c r="R77" s="127"/>
      <c r="S77" s="127"/>
      <c r="T77" s="127"/>
      <c r="U77" s="127"/>
      <c r="V77" s="128"/>
      <c r="W77" s="129"/>
      <c r="X77" s="127"/>
      <c r="Y77" s="127"/>
      <c r="Z77" s="139"/>
    </row>
    <row r="78" spans="1:27" ht="18.75" customHeight="1" x14ac:dyDescent="0.2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spans="1:27" x14ac:dyDescent="0.35">
      <c r="C79" s="76" t="s">
        <v>1011</v>
      </c>
      <c r="J79" s="7"/>
      <c r="K79" s="5"/>
      <c r="L79" s="5"/>
      <c r="M79" s="5"/>
      <c r="N79" s="5"/>
      <c r="O79" s="5"/>
      <c r="P79" s="4"/>
      <c r="Q79" s="5"/>
      <c r="R79" s="5"/>
      <c r="S79" s="5"/>
      <c r="T79" s="5"/>
      <c r="U79" s="5"/>
      <c r="V79" s="8"/>
      <c r="W79" s="9"/>
      <c r="X79" s="5"/>
      <c r="Y79" s="5"/>
    </row>
    <row r="80" spans="1:27" ht="26.25" customHeight="1" x14ac:dyDescent="0.2">
      <c r="A80" s="155" t="s">
        <v>995</v>
      </c>
      <c r="B80" s="160" t="s">
        <v>0</v>
      </c>
      <c r="C80" s="160" t="s">
        <v>1</v>
      </c>
      <c r="D80" s="159" t="s">
        <v>2</v>
      </c>
      <c r="E80" s="159" t="s">
        <v>3</v>
      </c>
      <c r="F80" s="153" t="s">
        <v>17</v>
      </c>
      <c r="G80" s="159" t="s">
        <v>5</v>
      </c>
      <c r="H80" s="160" t="s">
        <v>4</v>
      </c>
      <c r="I80" s="159" t="s">
        <v>6</v>
      </c>
      <c r="J80" s="152" t="s">
        <v>656</v>
      </c>
      <c r="K80" s="152"/>
      <c r="L80" s="158" t="s">
        <v>60</v>
      </c>
      <c r="M80" s="152"/>
      <c r="N80" s="152" t="s">
        <v>10</v>
      </c>
      <c r="O80" s="152"/>
      <c r="P80" s="152" t="s">
        <v>11</v>
      </c>
      <c r="Q80" s="152"/>
      <c r="R80" s="152" t="s">
        <v>12</v>
      </c>
      <c r="S80" s="152"/>
      <c r="T80" s="158" t="s">
        <v>13</v>
      </c>
      <c r="U80" s="152"/>
      <c r="V80" s="152" t="s">
        <v>871</v>
      </c>
      <c r="W80" s="152"/>
      <c r="X80" s="152"/>
      <c r="Y80" s="152"/>
      <c r="Z80" s="161" t="s">
        <v>25</v>
      </c>
    </row>
    <row r="81" spans="1:46" ht="20.25" customHeight="1" x14ac:dyDescent="0.2">
      <c r="A81" s="156"/>
      <c r="B81" s="160"/>
      <c r="C81" s="160"/>
      <c r="D81" s="159"/>
      <c r="E81" s="159"/>
      <c r="F81" s="154"/>
      <c r="G81" s="159"/>
      <c r="H81" s="160"/>
      <c r="I81" s="159"/>
      <c r="J81" s="79" t="s">
        <v>7</v>
      </c>
      <c r="K81" s="79" t="s">
        <v>9</v>
      </c>
      <c r="L81" s="79" t="s">
        <v>7</v>
      </c>
      <c r="M81" s="79" t="s">
        <v>9</v>
      </c>
      <c r="N81" s="79" t="s">
        <v>7</v>
      </c>
      <c r="O81" s="79" t="s">
        <v>9</v>
      </c>
      <c r="P81" s="79" t="s">
        <v>7</v>
      </c>
      <c r="Q81" s="79" t="s">
        <v>9</v>
      </c>
      <c r="R81" s="79" t="s">
        <v>7</v>
      </c>
      <c r="S81" s="79" t="s">
        <v>9</v>
      </c>
      <c r="T81" s="79" t="s">
        <v>7</v>
      </c>
      <c r="U81" s="79" t="s">
        <v>9</v>
      </c>
      <c r="V81" s="79" t="s">
        <v>7</v>
      </c>
      <c r="W81" s="79"/>
      <c r="X81" s="79" t="s">
        <v>8</v>
      </c>
      <c r="Y81" s="79" t="s">
        <v>9</v>
      </c>
      <c r="Z81" s="162"/>
    </row>
    <row r="83" spans="1:46" s="48" customFormat="1" ht="12" customHeight="1" x14ac:dyDescent="0.2">
      <c r="A83" s="137">
        <v>1</v>
      </c>
      <c r="B83" s="109">
        <v>16</v>
      </c>
      <c r="C83" s="124" t="s">
        <v>312</v>
      </c>
      <c r="D83" s="124" t="s">
        <v>313</v>
      </c>
      <c r="E83" s="124" t="s">
        <v>314</v>
      </c>
      <c r="F83" s="124" t="s">
        <v>314</v>
      </c>
      <c r="G83" s="122" t="s">
        <v>14</v>
      </c>
      <c r="H83" s="122" t="s">
        <v>15</v>
      </c>
      <c r="I83" s="125" t="s">
        <v>377</v>
      </c>
      <c r="J83" s="126">
        <v>7.4</v>
      </c>
      <c r="K83" s="113">
        <f t="shared" ref="K83:K97" si="18">(8.9-J83)*66.67</f>
        <v>100.005</v>
      </c>
      <c r="L83" s="127">
        <v>17</v>
      </c>
      <c r="M83" s="113">
        <f t="shared" ref="M83:M95" si="19">(L83-5)*7.692</f>
        <v>92.304000000000002</v>
      </c>
      <c r="N83" s="127">
        <v>15</v>
      </c>
      <c r="O83" s="113">
        <f t="shared" ref="O83:O97" si="20">(N83-9)*6.25</f>
        <v>37.5</v>
      </c>
      <c r="P83" s="126">
        <v>7.1</v>
      </c>
      <c r="Q83" s="113">
        <f t="shared" ref="Q83:Q97" si="21">(7.8-P83)*76.923</f>
        <v>53.846100000000014</v>
      </c>
      <c r="R83" s="127">
        <v>270</v>
      </c>
      <c r="S83" s="113">
        <f t="shared" ref="S83:S97" si="22">(R83-218)*1.923</f>
        <v>99.996000000000009</v>
      </c>
      <c r="T83" s="127">
        <v>61</v>
      </c>
      <c r="U83" s="113">
        <f t="shared" ref="U83:U97" si="23">(T83-39)*3.3333</f>
        <v>73.332599999999999</v>
      </c>
      <c r="V83" s="128" t="s">
        <v>872</v>
      </c>
      <c r="W83" s="129">
        <v>698</v>
      </c>
      <c r="X83" s="127"/>
      <c r="Y83" s="116">
        <f t="shared" ref="Y83:Y97" si="24">(810-W83)*0.8</f>
        <v>89.600000000000009</v>
      </c>
      <c r="Z83" s="121">
        <f t="shared" ref="Z83:Z97" si="25">SUM(K83,M83,O83,Q83,S83,U83,Y83)</f>
        <v>546.58370000000002</v>
      </c>
      <c r="AA83" s="1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</row>
    <row r="84" spans="1:46" s="49" customFormat="1" ht="12" customHeight="1" x14ac:dyDescent="0.2">
      <c r="A84" s="122">
        <v>2</v>
      </c>
      <c r="B84" s="109">
        <v>9</v>
      </c>
      <c r="C84" s="124" t="s">
        <v>211</v>
      </c>
      <c r="D84" s="124" t="s">
        <v>212</v>
      </c>
      <c r="E84" s="124" t="s">
        <v>213</v>
      </c>
      <c r="F84" s="124" t="s">
        <v>213</v>
      </c>
      <c r="G84" s="122" t="s">
        <v>14</v>
      </c>
      <c r="H84" s="122" t="s">
        <v>15</v>
      </c>
      <c r="I84" s="125" t="s">
        <v>19</v>
      </c>
      <c r="J84" s="130">
        <v>7.6</v>
      </c>
      <c r="K84" s="113">
        <f t="shared" si="18"/>
        <v>86.671000000000049</v>
      </c>
      <c r="L84" s="114">
        <v>18</v>
      </c>
      <c r="M84" s="113">
        <f t="shared" si="19"/>
        <v>99.996000000000009</v>
      </c>
      <c r="N84" s="114">
        <v>14</v>
      </c>
      <c r="O84" s="113">
        <f t="shared" si="20"/>
        <v>31.25</v>
      </c>
      <c r="P84" s="130">
        <v>6.7</v>
      </c>
      <c r="Q84" s="113">
        <f t="shared" si="21"/>
        <v>84.615299999999976</v>
      </c>
      <c r="R84" s="114">
        <v>244</v>
      </c>
      <c r="S84" s="113">
        <f t="shared" si="22"/>
        <v>49.998000000000005</v>
      </c>
      <c r="T84" s="114">
        <v>63</v>
      </c>
      <c r="U84" s="113">
        <f t="shared" si="23"/>
        <v>79.999200000000002</v>
      </c>
      <c r="V84" s="115" t="s">
        <v>877</v>
      </c>
      <c r="W84" s="131">
        <v>685</v>
      </c>
      <c r="X84" s="114"/>
      <c r="Y84" s="116">
        <f t="shared" si="24"/>
        <v>100</v>
      </c>
      <c r="Z84" s="121">
        <f t="shared" si="25"/>
        <v>532.52949999999998</v>
      </c>
    </row>
    <row r="85" spans="1:46" s="49" customFormat="1" ht="14.25" customHeight="1" x14ac:dyDescent="0.2">
      <c r="A85" s="137">
        <v>3</v>
      </c>
      <c r="B85" s="109">
        <v>92</v>
      </c>
      <c r="C85" s="124" t="s">
        <v>170</v>
      </c>
      <c r="D85" s="124" t="s">
        <v>171</v>
      </c>
      <c r="E85" s="124" t="s">
        <v>172</v>
      </c>
      <c r="F85" s="124" t="s">
        <v>887</v>
      </c>
      <c r="G85" s="122" t="s">
        <v>14</v>
      </c>
      <c r="H85" s="122" t="s">
        <v>15</v>
      </c>
      <c r="I85" s="125" t="s">
        <v>364</v>
      </c>
      <c r="J85" s="130">
        <v>7.8</v>
      </c>
      <c r="K85" s="113">
        <f t="shared" si="18"/>
        <v>73.337000000000032</v>
      </c>
      <c r="L85" s="114">
        <v>18</v>
      </c>
      <c r="M85" s="113">
        <f t="shared" si="19"/>
        <v>99.996000000000009</v>
      </c>
      <c r="N85" s="114">
        <v>14</v>
      </c>
      <c r="O85" s="113">
        <f t="shared" si="20"/>
        <v>31.25</v>
      </c>
      <c r="P85" s="130">
        <v>7.1</v>
      </c>
      <c r="Q85" s="113">
        <f t="shared" si="21"/>
        <v>53.846100000000014</v>
      </c>
      <c r="R85" s="114">
        <v>262</v>
      </c>
      <c r="S85" s="113">
        <f t="shared" si="22"/>
        <v>84.611999999999995</v>
      </c>
      <c r="T85" s="114">
        <v>69</v>
      </c>
      <c r="U85" s="113">
        <f t="shared" si="23"/>
        <v>99.998999999999995</v>
      </c>
      <c r="V85" s="115" t="s">
        <v>875</v>
      </c>
      <c r="W85" s="131">
        <v>789</v>
      </c>
      <c r="X85" s="114"/>
      <c r="Y85" s="116">
        <f t="shared" si="24"/>
        <v>16.8</v>
      </c>
      <c r="Z85" s="121">
        <f t="shared" si="25"/>
        <v>459.84010000000006</v>
      </c>
    </row>
    <row r="86" spans="1:46" s="49" customFormat="1" ht="15.75" customHeight="1" x14ac:dyDescent="0.2">
      <c r="A86" s="122">
        <v>4</v>
      </c>
      <c r="B86" s="109">
        <v>27</v>
      </c>
      <c r="C86" s="124" t="s">
        <v>654</v>
      </c>
      <c r="D86" s="141">
        <v>38758</v>
      </c>
      <c r="E86" s="120"/>
      <c r="F86" s="120" t="s">
        <v>655</v>
      </c>
      <c r="G86" s="122" t="s">
        <v>14</v>
      </c>
      <c r="H86" s="122" t="s">
        <v>15</v>
      </c>
      <c r="I86" s="125" t="s">
        <v>23</v>
      </c>
      <c r="J86" s="120">
        <v>8.3000000000000007</v>
      </c>
      <c r="K86" s="113">
        <f t="shared" si="18"/>
        <v>40.001999999999974</v>
      </c>
      <c r="L86" s="127">
        <v>18</v>
      </c>
      <c r="M86" s="113">
        <f t="shared" si="19"/>
        <v>99.996000000000009</v>
      </c>
      <c r="N86" s="120">
        <v>20</v>
      </c>
      <c r="O86" s="113">
        <f t="shared" si="20"/>
        <v>68.75</v>
      </c>
      <c r="P86" s="120">
        <v>6.8</v>
      </c>
      <c r="Q86" s="113">
        <f t="shared" si="21"/>
        <v>76.923000000000002</v>
      </c>
      <c r="R86" s="120">
        <v>233</v>
      </c>
      <c r="S86" s="113">
        <f t="shared" si="22"/>
        <v>28.844999999999999</v>
      </c>
      <c r="T86" s="120">
        <v>60</v>
      </c>
      <c r="U86" s="113">
        <f t="shared" si="23"/>
        <v>69.999300000000005</v>
      </c>
      <c r="V86" s="120" t="s">
        <v>874</v>
      </c>
      <c r="W86" s="120">
        <v>719</v>
      </c>
      <c r="X86" s="120"/>
      <c r="Y86" s="116">
        <f t="shared" si="24"/>
        <v>72.8</v>
      </c>
      <c r="Z86" s="121">
        <f t="shared" si="25"/>
        <v>457.31529999999998</v>
      </c>
      <c r="AA86" s="1"/>
    </row>
    <row r="87" spans="1:46" s="49" customFormat="1" ht="12" customHeight="1" x14ac:dyDescent="0.2">
      <c r="A87" s="137">
        <v>5</v>
      </c>
      <c r="B87" s="109">
        <v>3</v>
      </c>
      <c r="C87" s="124" t="s">
        <v>315</v>
      </c>
      <c r="D87" s="124" t="s">
        <v>316</v>
      </c>
      <c r="E87" s="124" t="s">
        <v>317</v>
      </c>
      <c r="F87" s="124" t="s">
        <v>317</v>
      </c>
      <c r="G87" s="122" t="s">
        <v>14</v>
      </c>
      <c r="H87" s="122" t="s">
        <v>15</v>
      </c>
      <c r="I87" s="125" t="s">
        <v>137</v>
      </c>
      <c r="J87" s="126">
        <v>8.6999999999999993</v>
      </c>
      <c r="K87" s="113">
        <f t="shared" si="18"/>
        <v>13.334000000000071</v>
      </c>
      <c r="L87" s="127">
        <v>18</v>
      </c>
      <c r="M87" s="113">
        <f t="shared" si="19"/>
        <v>99.996000000000009</v>
      </c>
      <c r="N87" s="127">
        <v>25</v>
      </c>
      <c r="O87" s="113">
        <f t="shared" si="20"/>
        <v>100</v>
      </c>
      <c r="P87" s="126">
        <v>6.7</v>
      </c>
      <c r="Q87" s="113">
        <f t="shared" si="21"/>
        <v>84.615299999999976</v>
      </c>
      <c r="R87" s="127">
        <v>239</v>
      </c>
      <c r="S87" s="113">
        <f t="shared" si="22"/>
        <v>40.383000000000003</v>
      </c>
      <c r="T87" s="127">
        <v>51</v>
      </c>
      <c r="U87" s="113">
        <f t="shared" si="23"/>
        <v>39.999600000000001</v>
      </c>
      <c r="V87" s="128" t="s">
        <v>873</v>
      </c>
      <c r="W87" s="129">
        <v>718</v>
      </c>
      <c r="X87" s="127"/>
      <c r="Y87" s="116">
        <f t="shared" si="24"/>
        <v>73.600000000000009</v>
      </c>
      <c r="Z87" s="121">
        <f t="shared" si="25"/>
        <v>451.92790000000008</v>
      </c>
      <c r="AA87" s="1"/>
    </row>
    <row r="88" spans="1:46" s="49" customFormat="1" ht="12" customHeight="1" x14ac:dyDescent="0.2">
      <c r="A88" s="122">
        <v>6</v>
      </c>
      <c r="B88" s="109">
        <v>28</v>
      </c>
      <c r="C88" s="124" t="s">
        <v>151</v>
      </c>
      <c r="D88" s="124" t="s">
        <v>152</v>
      </c>
      <c r="E88" s="124" t="s">
        <v>153</v>
      </c>
      <c r="F88" s="124" t="s">
        <v>153</v>
      </c>
      <c r="G88" s="122" t="s">
        <v>14</v>
      </c>
      <c r="H88" s="122" t="s">
        <v>15</v>
      </c>
      <c r="I88" s="125" t="s">
        <v>150</v>
      </c>
      <c r="J88" s="126">
        <v>7.8</v>
      </c>
      <c r="K88" s="113">
        <f t="shared" si="18"/>
        <v>73.337000000000032</v>
      </c>
      <c r="L88" s="127">
        <v>12</v>
      </c>
      <c r="M88" s="113">
        <f t="shared" si="19"/>
        <v>53.844000000000001</v>
      </c>
      <c r="N88" s="127">
        <v>14</v>
      </c>
      <c r="O88" s="113">
        <f t="shared" si="20"/>
        <v>31.25</v>
      </c>
      <c r="P88" s="126">
        <v>6.6</v>
      </c>
      <c r="Q88" s="113">
        <f t="shared" si="21"/>
        <v>92.307600000000022</v>
      </c>
      <c r="R88" s="127">
        <v>249</v>
      </c>
      <c r="S88" s="113">
        <f t="shared" si="22"/>
        <v>59.613</v>
      </c>
      <c r="T88" s="127">
        <v>66</v>
      </c>
      <c r="U88" s="113">
        <f t="shared" si="23"/>
        <v>89.999099999999999</v>
      </c>
      <c r="V88" s="128" t="s">
        <v>876</v>
      </c>
      <c r="W88" s="129">
        <v>755</v>
      </c>
      <c r="X88" s="127"/>
      <c r="Y88" s="116">
        <f t="shared" si="24"/>
        <v>44</v>
      </c>
      <c r="Z88" s="121">
        <f t="shared" si="25"/>
        <v>444.35070000000007</v>
      </c>
      <c r="AA88" s="1"/>
    </row>
    <row r="89" spans="1:46" s="49" customFormat="1" ht="12" customHeight="1" x14ac:dyDescent="0.2">
      <c r="A89" s="137">
        <v>7</v>
      </c>
      <c r="B89" s="109">
        <v>14</v>
      </c>
      <c r="C89" s="124" t="s">
        <v>294</v>
      </c>
      <c r="D89" s="124" t="s">
        <v>295</v>
      </c>
      <c r="E89" s="124" t="s">
        <v>296</v>
      </c>
      <c r="F89" s="124" t="s">
        <v>296</v>
      </c>
      <c r="G89" s="122" t="s">
        <v>14</v>
      </c>
      <c r="H89" s="122" t="s">
        <v>15</v>
      </c>
      <c r="I89" s="125" t="s">
        <v>150</v>
      </c>
      <c r="J89" s="126">
        <v>7.7</v>
      </c>
      <c r="K89" s="113">
        <f t="shared" si="18"/>
        <v>80.004000000000019</v>
      </c>
      <c r="L89" s="127">
        <v>15</v>
      </c>
      <c r="M89" s="113">
        <f t="shared" si="19"/>
        <v>76.92</v>
      </c>
      <c r="N89" s="127">
        <v>17</v>
      </c>
      <c r="O89" s="113">
        <f t="shared" si="20"/>
        <v>50</v>
      </c>
      <c r="P89" s="126">
        <v>7.5</v>
      </c>
      <c r="Q89" s="113">
        <f t="shared" si="21"/>
        <v>23.076899999999988</v>
      </c>
      <c r="R89" s="127">
        <v>255</v>
      </c>
      <c r="S89" s="113">
        <f t="shared" si="22"/>
        <v>71.150999999999996</v>
      </c>
      <c r="T89" s="127">
        <v>66</v>
      </c>
      <c r="U89" s="113">
        <f t="shared" si="23"/>
        <v>89.999099999999999</v>
      </c>
      <c r="V89" s="128" t="s">
        <v>878</v>
      </c>
      <c r="W89" s="129">
        <v>753</v>
      </c>
      <c r="X89" s="127"/>
      <c r="Y89" s="116">
        <f t="shared" si="24"/>
        <v>45.6</v>
      </c>
      <c r="Z89" s="121">
        <f t="shared" si="25"/>
        <v>436.75100000000003</v>
      </c>
      <c r="AA89" s="1"/>
    </row>
    <row r="90" spans="1:46" ht="12.75" customHeight="1" x14ac:dyDescent="0.2">
      <c r="A90" s="122">
        <v>8</v>
      </c>
      <c r="B90" s="109">
        <v>100</v>
      </c>
      <c r="C90" s="124" t="s">
        <v>158</v>
      </c>
      <c r="D90" s="124" t="s">
        <v>159</v>
      </c>
      <c r="E90" s="124" t="s">
        <v>160</v>
      </c>
      <c r="F90" s="124" t="s">
        <v>160</v>
      </c>
      <c r="G90" s="122" t="s">
        <v>14</v>
      </c>
      <c r="H90" s="122" t="s">
        <v>15</v>
      </c>
      <c r="I90" s="125" t="s">
        <v>361</v>
      </c>
      <c r="J90" s="130">
        <v>7.9</v>
      </c>
      <c r="K90" s="113">
        <f t="shared" si="18"/>
        <v>66.67</v>
      </c>
      <c r="L90" s="114">
        <v>16</v>
      </c>
      <c r="M90" s="113">
        <f t="shared" si="19"/>
        <v>84.611999999999995</v>
      </c>
      <c r="N90" s="114">
        <v>16</v>
      </c>
      <c r="O90" s="113">
        <f t="shared" si="20"/>
        <v>43.75</v>
      </c>
      <c r="P90" s="130">
        <v>6.5</v>
      </c>
      <c r="Q90" s="113">
        <f t="shared" si="21"/>
        <v>99.999899999999982</v>
      </c>
      <c r="R90" s="114">
        <v>239</v>
      </c>
      <c r="S90" s="113">
        <f t="shared" si="22"/>
        <v>40.383000000000003</v>
      </c>
      <c r="T90" s="114">
        <v>57</v>
      </c>
      <c r="U90" s="113">
        <f t="shared" si="23"/>
        <v>59.999400000000001</v>
      </c>
      <c r="V90" s="115" t="s">
        <v>879</v>
      </c>
      <c r="W90" s="131">
        <v>770</v>
      </c>
      <c r="X90" s="114"/>
      <c r="Y90" s="116">
        <f t="shared" si="24"/>
        <v>32</v>
      </c>
      <c r="Z90" s="121">
        <f t="shared" si="25"/>
        <v>427.41429999999991</v>
      </c>
      <c r="AA90" s="49"/>
    </row>
    <row r="91" spans="1:46" s="49" customFormat="1" ht="12" customHeight="1" x14ac:dyDescent="0.2">
      <c r="A91" s="137">
        <v>9</v>
      </c>
      <c r="B91" s="109">
        <v>61</v>
      </c>
      <c r="C91" s="124" t="s">
        <v>329</v>
      </c>
      <c r="D91" s="124" t="s">
        <v>330</v>
      </c>
      <c r="E91" s="124" t="s">
        <v>331</v>
      </c>
      <c r="F91" s="124" t="s">
        <v>331</v>
      </c>
      <c r="G91" s="122" t="s">
        <v>14</v>
      </c>
      <c r="H91" s="122" t="s">
        <v>15</v>
      </c>
      <c r="I91" s="125" t="s">
        <v>18</v>
      </c>
      <c r="J91" s="126">
        <v>8</v>
      </c>
      <c r="K91" s="113">
        <f t="shared" si="18"/>
        <v>60.003000000000029</v>
      </c>
      <c r="L91" s="127">
        <v>11</v>
      </c>
      <c r="M91" s="113">
        <f t="shared" si="19"/>
        <v>46.152000000000001</v>
      </c>
      <c r="N91" s="127">
        <v>18</v>
      </c>
      <c r="O91" s="113">
        <f t="shared" si="20"/>
        <v>56.25</v>
      </c>
      <c r="P91" s="126">
        <v>7</v>
      </c>
      <c r="Q91" s="113">
        <f t="shared" si="21"/>
        <v>61.538399999999989</v>
      </c>
      <c r="R91" s="127">
        <v>245</v>
      </c>
      <c r="S91" s="113">
        <f t="shared" si="22"/>
        <v>51.920999999999999</v>
      </c>
      <c r="T91" s="127">
        <v>55</v>
      </c>
      <c r="U91" s="113">
        <f t="shared" si="23"/>
        <v>53.332799999999999</v>
      </c>
      <c r="V91" s="128" t="s">
        <v>880</v>
      </c>
      <c r="W91" s="129">
        <v>720</v>
      </c>
      <c r="X91" s="127"/>
      <c r="Y91" s="116">
        <f t="shared" si="24"/>
        <v>72</v>
      </c>
      <c r="Z91" s="121">
        <f t="shared" si="25"/>
        <v>401.19720000000007</v>
      </c>
      <c r="AA91" s="1"/>
    </row>
    <row r="92" spans="1:46" s="49" customFormat="1" ht="12" customHeight="1" x14ac:dyDescent="0.2">
      <c r="A92" s="122">
        <v>10</v>
      </c>
      <c r="B92" s="109">
        <v>11</v>
      </c>
      <c r="C92" s="137" t="s">
        <v>176</v>
      </c>
      <c r="D92" s="124" t="s">
        <v>177</v>
      </c>
      <c r="E92" s="124" t="s">
        <v>178</v>
      </c>
      <c r="F92" s="124" t="s">
        <v>178</v>
      </c>
      <c r="G92" s="122" t="s">
        <v>14</v>
      </c>
      <c r="H92" s="122" t="s">
        <v>15</v>
      </c>
      <c r="I92" s="125" t="s">
        <v>16</v>
      </c>
      <c r="J92" s="130">
        <v>7.8</v>
      </c>
      <c r="K92" s="113">
        <f t="shared" si="18"/>
        <v>73.337000000000032</v>
      </c>
      <c r="L92" s="114">
        <v>12</v>
      </c>
      <c r="M92" s="113">
        <f t="shared" si="19"/>
        <v>53.844000000000001</v>
      </c>
      <c r="N92" s="114">
        <v>15</v>
      </c>
      <c r="O92" s="113">
        <f t="shared" si="20"/>
        <v>37.5</v>
      </c>
      <c r="P92" s="130">
        <v>6.7</v>
      </c>
      <c r="Q92" s="113">
        <f t="shared" si="21"/>
        <v>84.615299999999976</v>
      </c>
      <c r="R92" s="114">
        <v>245</v>
      </c>
      <c r="S92" s="113">
        <f t="shared" si="22"/>
        <v>51.920999999999999</v>
      </c>
      <c r="T92" s="114">
        <v>47</v>
      </c>
      <c r="U92" s="113">
        <f t="shared" si="23"/>
        <v>26.666399999999999</v>
      </c>
      <c r="V92" s="115" t="s">
        <v>881</v>
      </c>
      <c r="W92" s="131">
        <v>775</v>
      </c>
      <c r="X92" s="114"/>
      <c r="Y92" s="116">
        <f t="shared" si="24"/>
        <v>28</v>
      </c>
      <c r="Z92" s="121">
        <f t="shared" si="25"/>
        <v>355.88370000000003</v>
      </c>
    </row>
    <row r="93" spans="1:46" s="49" customFormat="1" ht="12" customHeight="1" x14ac:dyDescent="0.2">
      <c r="A93" s="137">
        <v>11</v>
      </c>
      <c r="B93" s="109">
        <v>46</v>
      </c>
      <c r="C93" s="124" t="s">
        <v>214</v>
      </c>
      <c r="D93" s="124" t="s">
        <v>215</v>
      </c>
      <c r="E93" s="124" t="s">
        <v>216</v>
      </c>
      <c r="F93" s="124" t="s">
        <v>216</v>
      </c>
      <c r="G93" s="122" t="s">
        <v>14</v>
      </c>
      <c r="H93" s="122" t="s">
        <v>15</v>
      </c>
      <c r="I93" s="125" t="s">
        <v>368</v>
      </c>
      <c r="J93" s="130">
        <v>7.9</v>
      </c>
      <c r="K93" s="113">
        <f t="shared" si="18"/>
        <v>66.67</v>
      </c>
      <c r="L93" s="114">
        <v>5</v>
      </c>
      <c r="M93" s="113">
        <f t="shared" si="19"/>
        <v>0</v>
      </c>
      <c r="N93" s="114">
        <v>19</v>
      </c>
      <c r="O93" s="113">
        <f t="shared" si="20"/>
        <v>62.5</v>
      </c>
      <c r="P93" s="130">
        <v>6.7</v>
      </c>
      <c r="Q93" s="113">
        <f t="shared" si="21"/>
        <v>84.615299999999976</v>
      </c>
      <c r="R93" s="114">
        <v>251</v>
      </c>
      <c r="S93" s="113">
        <f t="shared" si="22"/>
        <v>63.459000000000003</v>
      </c>
      <c r="T93" s="114">
        <v>53</v>
      </c>
      <c r="U93" s="113">
        <f t="shared" si="23"/>
        <v>46.666199999999996</v>
      </c>
      <c r="V93" s="115" t="s">
        <v>882</v>
      </c>
      <c r="W93" s="131">
        <v>810</v>
      </c>
      <c r="X93" s="114"/>
      <c r="Y93" s="116">
        <f t="shared" si="24"/>
        <v>0</v>
      </c>
      <c r="Z93" s="121">
        <f t="shared" si="25"/>
        <v>323.91050000000001</v>
      </c>
    </row>
    <row r="94" spans="1:46" s="49" customFormat="1" ht="12" customHeight="1" x14ac:dyDescent="0.2">
      <c r="A94" s="122">
        <v>12</v>
      </c>
      <c r="B94" s="109">
        <v>5</v>
      </c>
      <c r="C94" s="124" t="s">
        <v>326</v>
      </c>
      <c r="D94" s="124" t="s">
        <v>327</v>
      </c>
      <c r="E94" s="124" t="s">
        <v>328</v>
      </c>
      <c r="F94" s="124" t="s">
        <v>328</v>
      </c>
      <c r="G94" s="122" t="s">
        <v>14</v>
      </c>
      <c r="H94" s="122" t="s">
        <v>15</v>
      </c>
      <c r="I94" s="125" t="s">
        <v>20</v>
      </c>
      <c r="J94" s="126">
        <v>8.1999999999999993</v>
      </c>
      <c r="K94" s="113">
        <f t="shared" si="18"/>
        <v>46.669000000000075</v>
      </c>
      <c r="L94" s="127">
        <v>16</v>
      </c>
      <c r="M94" s="113">
        <f t="shared" si="19"/>
        <v>84.611999999999995</v>
      </c>
      <c r="N94" s="127">
        <v>10</v>
      </c>
      <c r="O94" s="113">
        <f t="shared" si="20"/>
        <v>6.25</v>
      </c>
      <c r="P94" s="126">
        <v>7.4</v>
      </c>
      <c r="Q94" s="113">
        <f t="shared" si="21"/>
        <v>30.769199999999959</v>
      </c>
      <c r="R94" s="127">
        <v>245</v>
      </c>
      <c r="S94" s="113">
        <f t="shared" si="22"/>
        <v>51.920999999999999</v>
      </c>
      <c r="T94" s="127">
        <v>44</v>
      </c>
      <c r="U94" s="113">
        <f t="shared" si="23"/>
        <v>16.666499999999999</v>
      </c>
      <c r="V94" s="128" t="s">
        <v>883</v>
      </c>
      <c r="W94" s="129">
        <v>761</v>
      </c>
      <c r="X94" s="127"/>
      <c r="Y94" s="116">
        <f t="shared" si="24"/>
        <v>39.200000000000003</v>
      </c>
      <c r="Z94" s="121">
        <f t="shared" si="25"/>
        <v>276.08769999999998</v>
      </c>
      <c r="AA94" s="1"/>
    </row>
    <row r="95" spans="1:46" ht="13.5" customHeight="1" x14ac:dyDescent="0.2">
      <c r="A95" s="137">
        <v>13</v>
      </c>
      <c r="B95" s="109">
        <v>77</v>
      </c>
      <c r="C95" s="124" t="s">
        <v>141</v>
      </c>
      <c r="D95" s="124" t="s">
        <v>142</v>
      </c>
      <c r="E95" s="124" t="s">
        <v>143</v>
      </c>
      <c r="F95" s="124" t="s">
        <v>143</v>
      </c>
      <c r="G95" s="122" t="s">
        <v>14</v>
      </c>
      <c r="H95" s="122" t="s">
        <v>15</v>
      </c>
      <c r="I95" s="125" t="s">
        <v>18</v>
      </c>
      <c r="J95" s="126">
        <v>8.6999999999999993</v>
      </c>
      <c r="K95" s="113">
        <f t="shared" si="18"/>
        <v>13.334000000000071</v>
      </c>
      <c r="L95" s="127">
        <v>10</v>
      </c>
      <c r="M95" s="113">
        <f t="shared" si="19"/>
        <v>38.46</v>
      </c>
      <c r="N95" s="127">
        <v>18</v>
      </c>
      <c r="O95" s="113">
        <f t="shared" si="20"/>
        <v>56.25</v>
      </c>
      <c r="P95" s="126">
        <v>6.9</v>
      </c>
      <c r="Q95" s="113">
        <f t="shared" si="21"/>
        <v>69.230699999999956</v>
      </c>
      <c r="R95" s="127">
        <v>218</v>
      </c>
      <c r="S95" s="113">
        <f t="shared" si="22"/>
        <v>0</v>
      </c>
      <c r="T95" s="127">
        <v>40</v>
      </c>
      <c r="U95" s="113">
        <f t="shared" si="23"/>
        <v>3.3332999999999999</v>
      </c>
      <c r="V95" s="128" t="s">
        <v>884</v>
      </c>
      <c r="W95" s="129">
        <v>729</v>
      </c>
      <c r="X95" s="127"/>
      <c r="Y95" s="116">
        <f t="shared" si="24"/>
        <v>64.8</v>
      </c>
      <c r="Z95" s="121">
        <f t="shared" si="25"/>
        <v>245.40800000000002</v>
      </c>
    </row>
    <row r="96" spans="1:46" s="49" customFormat="1" ht="12" customHeight="1" x14ac:dyDescent="0.2">
      <c r="A96" s="122">
        <v>14</v>
      </c>
      <c r="B96" s="109">
        <v>72</v>
      </c>
      <c r="C96" s="124" t="s">
        <v>184</v>
      </c>
      <c r="D96" s="124" t="s">
        <v>185</v>
      </c>
      <c r="E96" s="124" t="s">
        <v>186</v>
      </c>
      <c r="F96" s="124" t="s">
        <v>186</v>
      </c>
      <c r="G96" s="122" t="s">
        <v>14</v>
      </c>
      <c r="H96" s="122" t="s">
        <v>15</v>
      </c>
      <c r="I96" s="125" t="s">
        <v>16</v>
      </c>
      <c r="J96" s="130">
        <v>7.9</v>
      </c>
      <c r="K96" s="113">
        <f t="shared" si="18"/>
        <v>66.67</v>
      </c>
      <c r="L96" s="114">
        <v>28</v>
      </c>
      <c r="M96" s="114" t="s">
        <v>1004</v>
      </c>
      <c r="N96" s="114">
        <v>9</v>
      </c>
      <c r="O96" s="113">
        <f t="shared" si="20"/>
        <v>0</v>
      </c>
      <c r="P96" s="130">
        <v>6.5</v>
      </c>
      <c r="Q96" s="113">
        <f t="shared" si="21"/>
        <v>99.999899999999982</v>
      </c>
      <c r="R96" s="114">
        <v>257</v>
      </c>
      <c r="S96" s="113">
        <f t="shared" si="22"/>
        <v>74.997</v>
      </c>
      <c r="T96" s="114">
        <v>39</v>
      </c>
      <c r="U96" s="113">
        <f t="shared" si="23"/>
        <v>0</v>
      </c>
      <c r="V96" s="115" t="s">
        <v>885</v>
      </c>
      <c r="W96" s="129">
        <v>810</v>
      </c>
      <c r="X96" s="114"/>
      <c r="Y96" s="137">
        <f t="shared" si="24"/>
        <v>0</v>
      </c>
      <c r="Z96" s="121">
        <f t="shared" si="25"/>
        <v>241.6669</v>
      </c>
    </row>
    <row r="97" spans="1:26" s="49" customFormat="1" ht="12" customHeight="1" x14ac:dyDescent="0.2">
      <c r="A97" s="137">
        <v>15</v>
      </c>
      <c r="B97" s="109">
        <v>17</v>
      </c>
      <c r="C97" s="124" t="s">
        <v>166</v>
      </c>
      <c r="D97" s="124" t="s">
        <v>167</v>
      </c>
      <c r="E97" s="124" t="s">
        <v>168</v>
      </c>
      <c r="F97" s="124" t="s">
        <v>168</v>
      </c>
      <c r="G97" s="122" t="s">
        <v>14</v>
      </c>
      <c r="H97" s="122" t="s">
        <v>15</v>
      </c>
      <c r="I97" s="125" t="s">
        <v>362</v>
      </c>
      <c r="J97" s="130">
        <v>8.9</v>
      </c>
      <c r="K97" s="113">
        <f t="shared" si="18"/>
        <v>0</v>
      </c>
      <c r="L97" s="114">
        <v>12</v>
      </c>
      <c r="M97" s="113">
        <f>(L97-5)*7.692</f>
        <v>53.844000000000001</v>
      </c>
      <c r="N97" s="114">
        <v>10</v>
      </c>
      <c r="O97" s="113">
        <f t="shared" si="20"/>
        <v>6.25</v>
      </c>
      <c r="P97" s="130">
        <v>7.8</v>
      </c>
      <c r="Q97" s="113">
        <f t="shared" si="21"/>
        <v>0</v>
      </c>
      <c r="R97" s="114">
        <v>244</v>
      </c>
      <c r="S97" s="113">
        <f t="shared" si="22"/>
        <v>49.998000000000005</v>
      </c>
      <c r="T97" s="114">
        <v>39</v>
      </c>
      <c r="U97" s="113">
        <f t="shared" si="23"/>
        <v>0</v>
      </c>
      <c r="V97" s="115" t="s">
        <v>886</v>
      </c>
      <c r="W97" s="131">
        <v>810</v>
      </c>
      <c r="X97" s="114"/>
      <c r="Y97" s="137">
        <f t="shared" si="24"/>
        <v>0</v>
      </c>
      <c r="Z97" s="121">
        <f t="shared" si="25"/>
        <v>110.09200000000001</v>
      </c>
    </row>
    <row r="98" spans="1:26" s="49" customFormat="1" ht="12" customHeight="1" x14ac:dyDescent="0.2">
      <c r="A98" s="122"/>
      <c r="B98" s="124"/>
      <c r="C98" s="124" t="s">
        <v>208</v>
      </c>
      <c r="D98" s="124" t="s">
        <v>209</v>
      </c>
      <c r="E98" s="124" t="s">
        <v>210</v>
      </c>
      <c r="F98" s="124" t="s">
        <v>210</v>
      </c>
      <c r="G98" s="122" t="s">
        <v>14</v>
      </c>
      <c r="H98" s="122" t="s">
        <v>15</v>
      </c>
      <c r="I98" s="125" t="s">
        <v>367</v>
      </c>
      <c r="J98" s="126" t="s">
        <v>996</v>
      </c>
      <c r="K98" s="114"/>
      <c r="L98" s="114"/>
      <c r="M98" s="114"/>
      <c r="N98" s="114"/>
      <c r="O98" s="114"/>
      <c r="P98" s="130"/>
      <c r="Q98" s="114"/>
      <c r="R98" s="114"/>
      <c r="S98" s="114"/>
      <c r="T98" s="114"/>
      <c r="U98" s="114"/>
      <c r="V98" s="115"/>
      <c r="W98" s="131"/>
      <c r="X98" s="114"/>
      <c r="Y98" s="114"/>
      <c r="Z98" s="140"/>
    </row>
    <row r="99" spans="1:26" s="49" customFormat="1" ht="12" customHeight="1" x14ac:dyDescent="0.2">
      <c r="A99" s="122"/>
      <c r="B99" s="124"/>
      <c r="C99" s="124" t="s">
        <v>163</v>
      </c>
      <c r="D99" s="124" t="s">
        <v>164</v>
      </c>
      <c r="E99" s="124" t="s">
        <v>165</v>
      </c>
      <c r="F99" s="124" t="s">
        <v>165</v>
      </c>
      <c r="G99" s="122" t="s">
        <v>14</v>
      </c>
      <c r="H99" s="122" t="s">
        <v>15</v>
      </c>
      <c r="I99" s="125" t="s">
        <v>362</v>
      </c>
      <c r="J99" s="126" t="s">
        <v>996</v>
      </c>
      <c r="K99" s="114"/>
      <c r="L99" s="114"/>
      <c r="M99" s="114"/>
      <c r="N99" s="114"/>
      <c r="O99" s="114"/>
      <c r="P99" s="130"/>
      <c r="Q99" s="114"/>
      <c r="R99" s="114"/>
      <c r="S99" s="114"/>
      <c r="T99" s="114"/>
      <c r="U99" s="114"/>
      <c r="V99" s="115"/>
      <c r="W99" s="131"/>
      <c r="X99" s="114"/>
      <c r="Y99" s="114"/>
      <c r="Z99" s="140"/>
    </row>
    <row r="100" spans="1:26" s="49" customFormat="1" ht="12" customHeight="1" x14ac:dyDescent="0.25">
      <c r="A100" s="74"/>
      <c r="B100" s="60"/>
      <c r="C100" s="60"/>
      <c r="D100" s="60"/>
      <c r="E100" s="60"/>
      <c r="F100" s="60"/>
      <c r="G100" s="3"/>
      <c r="H100" s="3"/>
      <c r="I100" s="63"/>
      <c r="J100" s="51"/>
      <c r="K100" s="52"/>
      <c r="L100" s="52"/>
      <c r="M100" s="52"/>
      <c r="N100" s="52"/>
      <c r="O100" s="52"/>
      <c r="P100" s="51"/>
      <c r="Q100" s="52"/>
      <c r="R100" s="52"/>
      <c r="S100" s="52"/>
      <c r="T100" s="52"/>
      <c r="U100" s="52"/>
      <c r="V100" s="53"/>
      <c r="W100" s="54"/>
      <c r="X100" s="52"/>
      <c r="Y100" s="52"/>
      <c r="Z100" s="55"/>
    </row>
    <row r="101" spans="1:26" ht="12.75" x14ac:dyDescent="0.2">
      <c r="C101" s="80" t="s">
        <v>37</v>
      </c>
      <c r="D101" s="80" t="s">
        <v>49</v>
      </c>
      <c r="E101" s="81"/>
      <c r="F101" s="82" t="s">
        <v>997</v>
      </c>
      <c r="G101" s="83"/>
      <c r="H101" s="83"/>
    </row>
    <row r="102" spans="1:26" ht="12.75" x14ac:dyDescent="0.2">
      <c r="C102" s="80" t="s">
        <v>49</v>
      </c>
      <c r="D102" s="80" t="s">
        <v>49</v>
      </c>
      <c r="E102" s="81"/>
      <c r="F102" s="84"/>
      <c r="G102" s="83"/>
      <c r="H102" s="83"/>
    </row>
    <row r="103" spans="1:26" ht="12.75" x14ac:dyDescent="0.2">
      <c r="C103" s="80" t="s">
        <v>39</v>
      </c>
      <c r="D103" s="80" t="s">
        <v>49</v>
      </c>
      <c r="E103" s="81"/>
      <c r="F103" s="84" t="s">
        <v>19</v>
      </c>
      <c r="G103" s="83"/>
      <c r="H103" s="83"/>
    </row>
  </sheetData>
  <sortState ref="A101:AD115">
    <sortCondition descending="1" ref="Z101:Z115"/>
  </sortState>
  <mergeCells count="34">
    <mergeCell ref="Z2:Z3"/>
    <mergeCell ref="B80:B81"/>
    <mergeCell ref="C80:C81"/>
    <mergeCell ref="D80:D81"/>
    <mergeCell ref="E80:E81"/>
    <mergeCell ref="F80:F81"/>
    <mergeCell ref="P2:Q2"/>
    <mergeCell ref="B2:B3"/>
    <mergeCell ref="C2:C3"/>
    <mergeCell ref="D2:D3"/>
    <mergeCell ref="E2:E3"/>
    <mergeCell ref="F2:F3"/>
    <mergeCell ref="G2:G3"/>
    <mergeCell ref="A80:A81"/>
    <mergeCell ref="A2:A3"/>
    <mergeCell ref="L2:M2"/>
    <mergeCell ref="N2:O2"/>
    <mergeCell ref="V2:Y2"/>
    <mergeCell ref="R2:S2"/>
    <mergeCell ref="T2:U2"/>
    <mergeCell ref="Z80:Z81"/>
    <mergeCell ref="G80:G81"/>
    <mergeCell ref="H80:H81"/>
    <mergeCell ref="I80:I81"/>
    <mergeCell ref="J80:K80"/>
    <mergeCell ref="L80:M80"/>
    <mergeCell ref="N80:O80"/>
    <mergeCell ref="P80:Q80"/>
    <mergeCell ref="R80:S80"/>
    <mergeCell ref="T80:U80"/>
    <mergeCell ref="V80:Y80"/>
    <mergeCell ref="H2:H3"/>
    <mergeCell ref="I2:I3"/>
    <mergeCell ref="J2:K2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Тит</vt:lpstr>
      <vt:lpstr>ГСК</vt:lpstr>
      <vt:lpstr>Девушки</vt:lpstr>
      <vt:lpstr>Юноши</vt:lpstr>
      <vt:lpstr>Девушки!Область_печати</vt:lpstr>
      <vt:lpstr>Юноши!Область_печати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2022-03-28T06:47:58Z</dcterms:modified>
</cp:coreProperties>
</file>