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Тит" sheetId="9" r:id="rId1"/>
    <sheet name="ГСК" sheetId="8" r:id="rId2"/>
    <sheet name="5 ступень М" sheetId="3" r:id="rId3"/>
    <sheet name="5 ступень Ж" sheetId="4" r:id="rId4"/>
  </sheets>
  <definedNames>
    <definedName name="_xlnm._FilterDatabase" localSheetId="3" hidden="1">'5 ступень Ж'!$A$5:$AD$117</definedName>
    <definedName name="_xlnm._FilterDatabase" localSheetId="2" hidden="1">'5 ступень М'!$B$5:$AD$82</definedName>
    <definedName name="_xlnm.Print_Area" localSheetId="2">'5 ступень М'!$A$1:$AC$82</definedName>
  </definedNames>
  <calcPr calcId="145621"/>
</workbook>
</file>

<file path=xl/calcChain.xml><?xml version="1.0" encoding="utf-8"?>
<calcChain xmlns="http://schemas.openxmlformats.org/spreadsheetml/2006/main">
  <c r="AB73" i="3" l="1"/>
  <c r="X73" i="3"/>
  <c r="V73" i="3"/>
  <c r="T73" i="3"/>
  <c r="R73" i="3"/>
  <c r="P73" i="3"/>
  <c r="N73" i="3"/>
  <c r="L73" i="3"/>
  <c r="AC73" i="3" s="1"/>
  <c r="AB72" i="3"/>
  <c r="X72" i="3"/>
  <c r="V72" i="3"/>
  <c r="T72" i="3"/>
  <c r="R72" i="3"/>
  <c r="P72" i="3"/>
  <c r="N72" i="3"/>
  <c r="L72" i="3"/>
  <c r="AC72" i="3" s="1"/>
  <c r="AB71" i="3"/>
  <c r="X71" i="3"/>
  <c r="V71" i="3"/>
  <c r="T71" i="3"/>
  <c r="R71" i="3"/>
  <c r="P71" i="3"/>
  <c r="N71" i="3"/>
  <c r="L71" i="3"/>
  <c r="AC71" i="3" s="1"/>
  <c r="AB70" i="3"/>
  <c r="X70" i="3"/>
  <c r="V70" i="3"/>
  <c r="T70" i="3"/>
  <c r="R70" i="3"/>
  <c r="P70" i="3"/>
  <c r="N70" i="3"/>
  <c r="L70" i="3"/>
  <c r="AC70" i="3" s="1"/>
  <c r="AB69" i="3"/>
  <c r="X69" i="3"/>
  <c r="V69" i="3"/>
  <c r="T69" i="3"/>
  <c r="R69" i="3"/>
  <c r="P69" i="3"/>
  <c r="N69" i="3"/>
  <c r="L69" i="3"/>
  <c r="AC69" i="3" s="1"/>
  <c r="AB68" i="3"/>
  <c r="X68" i="3"/>
  <c r="V68" i="3"/>
  <c r="T68" i="3"/>
  <c r="R68" i="3"/>
  <c r="P68" i="3"/>
  <c r="N68" i="3"/>
  <c r="L68" i="3"/>
  <c r="AC68" i="3" s="1"/>
  <c r="AB67" i="3"/>
  <c r="X67" i="3"/>
  <c r="V67" i="3"/>
  <c r="T67" i="3"/>
  <c r="R67" i="3"/>
  <c r="P67" i="3"/>
  <c r="N67" i="3"/>
  <c r="L67" i="3"/>
  <c r="AC67" i="3" s="1"/>
  <c r="AB66" i="3"/>
  <c r="X66" i="3"/>
  <c r="V66" i="3"/>
  <c r="T66" i="3"/>
  <c r="R66" i="3"/>
  <c r="P66" i="3"/>
  <c r="N66" i="3"/>
  <c r="L66" i="3"/>
  <c r="AC66" i="3" s="1"/>
  <c r="AB65" i="3"/>
  <c r="X65" i="3"/>
  <c r="V65" i="3"/>
  <c r="T65" i="3"/>
  <c r="R65" i="3"/>
  <c r="P65" i="3"/>
  <c r="N65" i="3"/>
  <c r="L65" i="3"/>
  <c r="AC65" i="3" s="1"/>
  <c r="AB64" i="3"/>
  <c r="X64" i="3"/>
  <c r="V64" i="3"/>
  <c r="T64" i="3"/>
  <c r="R64" i="3"/>
  <c r="P64" i="3"/>
  <c r="N64" i="3"/>
  <c r="L64" i="3"/>
  <c r="AC64" i="3" s="1"/>
  <c r="AB63" i="3"/>
  <c r="X63" i="3"/>
  <c r="V63" i="3"/>
  <c r="T63" i="3"/>
  <c r="R63" i="3"/>
  <c r="P63" i="3"/>
  <c r="N63" i="3"/>
  <c r="L63" i="3"/>
  <c r="AC63" i="3" s="1"/>
  <c r="AB62" i="3"/>
  <c r="X62" i="3"/>
  <c r="V62" i="3"/>
  <c r="T62" i="3"/>
  <c r="R62" i="3"/>
  <c r="P62" i="3"/>
  <c r="N62" i="3"/>
  <c r="L62" i="3"/>
  <c r="AC62" i="3" s="1"/>
  <c r="AB61" i="3"/>
  <c r="X61" i="3"/>
  <c r="V61" i="3"/>
  <c r="T61" i="3"/>
  <c r="R61" i="3"/>
  <c r="P61" i="3"/>
  <c r="N61" i="3"/>
  <c r="L61" i="3"/>
  <c r="AC61" i="3" s="1"/>
  <c r="AB60" i="3"/>
  <c r="X60" i="3"/>
  <c r="V60" i="3"/>
  <c r="T60" i="3"/>
  <c r="R60" i="3"/>
  <c r="P60" i="3"/>
  <c r="N60" i="3"/>
  <c r="L60" i="3"/>
  <c r="AC60" i="3" s="1"/>
  <c r="AB59" i="3"/>
  <c r="X59" i="3"/>
  <c r="V59" i="3"/>
  <c r="T59" i="3"/>
  <c r="R59" i="3"/>
  <c r="P59" i="3"/>
  <c r="N59" i="3"/>
  <c r="L59" i="3"/>
  <c r="AC59" i="3" s="1"/>
  <c r="AB58" i="3"/>
  <c r="X58" i="3"/>
  <c r="V58" i="3"/>
  <c r="T58" i="3"/>
  <c r="R58" i="3"/>
  <c r="P58" i="3"/>
  <c r="N58" i="3"/>
  <c r="L58" i="3"/>
  <c r="AC58" i="3" s="1"/>
  <c r="AB57" i="3"/>
  <c r="X57" i="3"/>
  <c r="V57" i="3"/>
  <c r="T57" i="3"/>
  <c r="R57" i="3"/>
  <c r="P57" i="3"/>
  <c r="N57" i="3"/>
  <c r="L57" i="3"/>
  <c r="AC57" i="3" s="1"/>
  <c r="AB56" i="3"/>
  <c r="X56" i="3"/>
  <c r="V56" i="3"/>
  <c r="T56" i="3"/>
  <c r="R56" i="3"/>
  <c r="P56" i="3"/>
  <c r="N56" i="3"/>
  <c r="L56" i="3"/>
  <c r="AC56" i="3" s="1"/>
  <c r="AB55" i="3"/>
  <c r="X55" i="3"/>
  <c r="V55" i="3"/>
  <c r="T55" i="3"/>
  <c r="R55" i="3"/>
  <c r="P55" i="3"/>
  <c r="N55" i="3"/>
  <c r="L55" i="3"/>
  <c r="AC55" i="3" s="1"/>
  <c r="AB54" i="3"/>
  <c r="X54" i="3"/>
  <c r="V54" i="3"/>
  <c r="T54" i="3"/>
  <c r="R54" i="3"/>
  <c r="P54" i="3"/>
  <c r="N54" i="3"/>
  <c r="L54" i="3"/>
  <c r="AC54" i="3" s="1"/>
  <c r="AB53" i="3"/>
  <c r="X53" i="3"/>
  <c r="V53" i="3"/>
  <c r="T53" i="3"/>
  <c r="R53" i="3"/>
  <c r="P53" i="3"/>
  <c r="N53" i="3"/>
  <c r="L53" i="3"/>
  <c r="AC53" i="3" s="1"/>
  <c r="AB52" i="3"/>
  <c r="X52" i="3"/>
  <c r="V52" i="3"/>
  <c r="T52" i="3"/>
  <c r="R52" i="3"/>
  <c r="P52" i="3"/>
  <c r="N52" i="3"/>
  <c r="L52" i="3"/>
  <c r="AC52" i="3" s="1"/>
  <c r="AB51" i="3"/>
  <c r="X51" i="3"/>
  <c r="V51" i="3"/>
  <c r="T51" i="3"/>
  <c r="R51" i="3"/>
  <c r="P51" i="3"/>
  <c r="N51" i="3"/>
  <c r="L51" i="3"/>
  <c r="AC51" i="3" s="1"/>
  <c r="AB50" i="3"/>
  <c r="X50" i="3"/>
  <c r="V50" i="3"/>
  <c r="T50" i="3"/>
  <c r="R50" i="3"/>
  <c r="P50" i="3"/>
  <c r="N50" i="3"/>
  <c r="L50" i="3"/>
  <c r="AC50" i="3" s="1"/>
  <c r="AB49" i="3"/>
  <c r="X49" i="3"/>
  <c r="V49" i="3"/>
  <c r="T49" i="3"/>
  <c r="R49" i="3"/>
  <c r="P49" i="3"/>
  <c r="N49" i="3"/>
  <c r="L49" i="3"/>
  <c r="AC49" i="3" s="1"/>
  <c r="AB48" i="3"/>
  <c r="X48" i="3"/>
  <c r="V48" i="3"/>
  <c r="T48" i="3"/>
  <c r="R48" i="3"/>
  <c r="P48" i="3"/>
  <c r="N48" i="3"/>
  <c r="L48" i="3"/>
  <c r="AC48" i="3" s="1"/>
  <c r="AB80" i="3"/>
  <c r="AC80" i="3"/>
  <c r="AB47" i="3"/>
  <c r="X47" i="3"/>
  <c r="V47" i="3"/>
  <c r="T47" i="3"/>
  <c r="R47" i="3"/>
  <c r="P47" i="3"/>
  <c r="N47" i="3"/>
  <c r="L47" i="3"/>
  <c r="AC47" i="3" s="1"/>
  <c r="AB46" i="3"/>
  <c r="X46" i="3"/>
  <c r="V46" i="3"/>
  <c r="T46" i="3"/>
  <c r="R46" i="3"/>
  <c r="P46" i="3"/>
  <c r="N46" i="3"/>
  <c r="L46" i="3"/>
  <c r="AC46" i="3" s="1"/>
  <c r="AB45" i="3"/>
  <c r="X45" i="3"/>
  <c r="V45" i="3"/>
  <c r="T45" i="3"/>
  <c r="R45" i="3"/>
  <c r="P45" i="3"/>
  <c r="N45" i="3"/>
  <c r="L45" i="3"/>
  <c r="AC45" i="3" s="1"/>
  <c r="AB44" i="3"/>
  <c r="X44" i="3"/>
  <c r="V44" i="3"/>
  <c r="T44" i="3"/>
  <c r="R44" i="3"/>
  <c r="P44" i="3"/>
  <c r="N44" i="3"/>
  <c r="L44" i="3"/>
  <c r="AC44" i="3" s="1"/>
  <c r="AB43" i="3"/>
  <c r="X43" i="3"/>
  <c r="V43" i="3"/>
  <c r="T43" i="3"/>
  <c r="R43" i="3"/>
  <c r="P43" i="3"/>
  <c r="N43" i="3"/>
  <c r="L43" i="3"/>
  <c r="AC43" i="3" s="1"/>
  <c r="AB42" i="3"/>
  <c r="X42" i="3"/>
  <c r="V42" i="3"/>
  <c r="T42" i="3"/>
  <c r="R42" i="3"/>
  <c r="P42" i="3"/>
  <c r="N42" i="3"/>
  <c r="L42" i="3"/>
  <c r="AC42" i="3" s="1"/>
  <c r="AB41" i="3"/>
  <c r="X41" i="3"/>
  <c r="V41" i="3"/>
  <c r="T41" i="3"/>
  <c r="R41" i="3"/>
  <c r="P41" i="3"/>
  <c r="N41" i="3"/>
  <c r="L41" i="3"/>
  <c r="AC41" i="3" s="1"/>
  <c r="AB40" i="3"/>
  <c r="X40" i="3"/>
  <c r="V40" i="3"/>
  <c r="T40" i="3"/>
  <c r="R40" i="3"/>
  <c r="P40" i="3"/>
  <c r="N40" i="3"/>
  <c r="L40" i="3"/>
  <c r="AC40" i="3" s="1"/>
  <c r="AB39" i="3"/>
  <c r="X39" i="3"/>
  <c r="V39" i="3"/>
  <c r="T39" i="3"/>
  <c r="R39" i="3"/>
  <c r="P39" i="3"/>
  <c r="N39" i="3"/>
  <c r="L39" i="3"/>
  <c r="AC39" i="3" s="1"/>
  <c r="AB38" i="3"/>
  <c r="X38" i="3"/>
  <c r="V38" i="3"/>
  <c r="T38" i="3"/>
  <c r="R38" i="3"/>
  <c r="P38" i="3"/>
  <c r="N38" i="3"/>
  <c r="L38" i="3"/>
  <c r="AC38" i="3" s="1"/>
  <c r="AB37" i="3"/>
  <c r="X37" i="3"/>
  <c r="V37" i="3"/>
  <c r="T37" i="3"/>
  <c r="R37" i="3"/>
  <c r="P37" i="3"/>
  <c r="N37" i="3"/>
  <c r="L37" i="3"/>
  <c r="AC37" i="3" s="1"/>
  <c r="AB36" i="3"/>
  <c r="X36" i="3"/>
  <c r="V36" i="3"/>
  <c r="T36" i="3"/>
  <c r="R36" i="3"/>
  <c r="P36" i="3"/>
  <c r="N36" i="3"/>
  <c r="L36" i="3"/>
  <c r="AC36" i="3" s="1"/>
  <c r="AB35" i="3"/>
  <c r="X35" i="3"/>
  <c r="V35" i="3"/>
  <c r="T35" i="3"/>
  <c r="R35" i="3"/>
  <c r="P35" i="3"/>
  <c r="N35" i="3"/>
  <c r="L35" i="3"/>
  <c r="AC35" i="3" s="1"/>
  <c r="AB34" i="3"/>
  <c r="X34" i="3"/>
  <c r="V34" i="3"/>
  <c r="T34" i="3"/>
  <c r="R34" i="3"/>
  <c r="P34" i="3"/>
  <c r="N34" i="3"/>
  <c r="L34" i="3"/>
  <c r="AC34" i="3" s="1"/>
  <c r="AB33" i="3"/>
  <c r="X33" i="3"/>
  <c r="V33" i="3"/>
  <c r="T33" i="3"/>
  <c r="R33" i="3"/>
  <c r="P33" i="3"/>
  <c r="N33" i="3"/>
  <c r="L33" i="3"/>
  <c r="AC33" i="3" s="1"/>
  <c r="AB32" i="3"/>
  <c r="X32" i="3"/>
  <c r="V32" i="3"/>
  <c r="T32" i="3"/>
  <c r="R32" i="3"/>
  <c r="P32" i="3"/>
  <c r="N32" i="3"/>
  <c r="L32" i="3"/>
  <c r="AB31" i="3"/>
  <c r="X31" i="3"/>
  <c r="V31" i="3"/>
  <c r="T31" i="3"/>
  <c r="R31" i="3"/>
  <c r="P31" i="3"/>
  <c r="N31" i="3"/>
  <c r="L31" i="3"/>
  <c r="AC31" i="3" s="1"/>
  <c r="AB30" i="3"/>
  <c r="X30" i="3"/>
  <c r="V30" i="3"/>
  <c r="T30" i="3"/>
  <c r="R30" i="3"/>
  <c r="P30" i="3"/>
  <c r="N30" i="3"/>
  <c r="L30" i="3"/>
  <c r="AC30" i="3" s="1"/>
  <c r="AB29" i="3"/>
  <c r="X29" i="3"/>
  <c r="V29" i="3"/>
  <c r="T29" i="3"/>
  <c r="R29" i="3"/>
  <c r="P29" i="3"/>
  <c r="N29" i="3"/>
  <c r="L29" i="3"/>
  <c r="AC29" i="3" s="1"/>
  <c r="AB28" i="3"/>
  <c r="X28" i="3"/>
  <c r="V28" i="3"/>
  <c r="T28" i="3"/>
  <c r="R28" i="3"/>
  <c r="P28" i="3"/>
  <c r="N28" i="3"/>
  <c r="L28" i="3"/>
  <c r="AC28" i="3" s="1"/>
  <c r="AB27" i="3"/>
  <c r="X27" i="3"/>
  <c r="V27" i="3"/>
  <c r="T27" i="3"/>
  <c r="R27" i="3"/>
  <c r="P27" i="3"/>
  <c r="N27" i="3"/>
  <c r="L27" i="3"/>
  <c r="AB26" i="3"/>
  <c r="X26" i="3"/>
  <c r="V26" i="3"/>
  <c r="T26" i="3"/>
  <c r="R26" i="3"/>
  <c r="P26" i="3"/>
  <c r="N26" i="3"/>
  <c r="L26" i="3"/>
  <c r="AC26" i="3" s="1"/>
  <c r="AB25" i="3"/>
  <c r="X25" i="3"/>
  <c r="V25" i="3"/>
  <c r="T25" i="3"/>
  <c r="R25" i="3"/>
  <c r="P25" i="3"/>
  <c r="N25" i="3"/>
  <c r="L25" i="3"/>
  <c r="AC25" i="3" s="1"/>
  <c r="AB24" i="3"/>
  <c r="X24" i="3"/>
  <c r="V24" i="3"/>
  <c r="T24" i="3"/>
  <c r="R24" i="3"/>
  <c r="P24" i="3"/>
  <c r="N24" i="3"/>
  <c r="L24" i="3"/>
  <c r="AC24" i="3" s="1"/>
  <c r="AB23" i="3"/>
  <c r="X23" i="3"/>
  <c r="V23" i="3"/>
  <c r="T23" i="3"/>
  <c r="R23" i="3"/>
  <c r="P23" i="3"/>
  <c r="N23" i="3"/>
  <c r="L23" i="3"/>
  <c r="AC23" i="3" s="1"/>
  <c r="AB22" i="3"/>
  <c r="X22" i="3"/>
  <c r="V22" i="3"/>
  <c r="T22" i="3"/>
  <c r="R22" i="3"/>
  <c r="P22" i="3"/>
  <c r="N22" i="3"/>
  <c r="L22" i="3"/>
  <c r="AC22" i="3" s="1"/>
  <c r="AB21" i="3"/>
  <c r="X21" i="3"/>
  <c r="V21" i="3"/>
  <c r="T21" i="3"/>
  <c r="R21" i="3"/>
  <c r="P21" i="3"/>
  <c r="N21" i="3"/>
  <c r="L21" i="3"/>
  <c r="AC21" i="3" s="1"/>
  <c r="AB20" i="3"/>
  <c r="X20" i="3"/>
  <c r="V20" i="3"/>
  <c r="T20" i="3"/>
  <c r="R20" i="3"/>
  <c r="P20" i="3"/>
  <c r="N20" i="3"/>
  <c r="L20" i="3"/>
  <c r="AC20" i="3" s="1"/>
  <c r="AB19" i="3"/>
  <c r="X19" i="3"/>
  <c r="V19" i="3"/>
  <c r="T19" i="3"/>
  <c r="R19" i="3"/>
  <c r="P19" i="3"/>
  <c r="N19" i="3"/>
  <c r="L19" i="3"/>
  <c r="AC19" i="3" s="1"/>
  <c r="AB18" i="3"/>
  <c r="X18" i="3"/>
  <c r="V18" i="3"/>
  <c r="T18" i="3"/>
  <c r="R18" i="3"/>
  <c r="P18" i="3"/>
  <c r="N18" i="3"/>
  <c r="L18" i="3"/>
  <c r="AC18" i="3" s="1"/>
  <c r="AB17" i="3"/>
  <c r="X17" i="3"/>
  <c r="V17" i="3"/>
  <c r="T17" i="3"/>
  <c r="R17" i="3"/>
  <c r="P17" i="3"/>
  <c r="N17" i="3"/>
  <c r="L17" i="3"/>
  <c r="AC17" i="3" s="1"/>
  <c r="AB16" i="3"/>
  <c r="X16" i="3"/>
  <c r="V16" i="3"/>
  <c r="T16" i="3"/>
  <c r="R16" i="3"/>
  <c r="P16" i="3"/>
  <c r="N16" i="3"/>
  <c r="L16" i="3"/>
  <c r="AC16" i="3" s="1"/>
  <c r="AB15" i="3"/>
  <c r="X15" i="3"/>
  <c r="V15" i="3"/>
  <c r="T15" i="3"/>
  <c r="R15" i="3"/>
  <c r="P15" i="3"/>
  <c r="N15" i="3"/>
  <c r="L15" i="3"/>
  <c r="AC15" i="3" s="1"/>
  <c r="AB14" i="3"/>
  <c r="X14" i="3"/>
  <c r="V14" i="3"/>
  <c r="T14" i="3"/>
  <c r="R14" i="3"/>
  <c r="P14" i="3"/>
  <c r="N14" i="3"/>
  <c r="L14" i="3"/>
  <c r="AC14" i="3" s="1"/>
  <c r="AB13" i="3"/>
  <c r="X13" i="3"/>
  <c r="V13" i="3"/>
  <c r="T13" i="3"/>
  <c r="R13" i="3"/>
  <c r="P13" i="3"/>
  <c r="N13" i="3"/>
  <c r="L13" i="3"/>
  <c r="AC13" i="3" s="1"/>
  <c r="AB12" i="3"/>
  <c r="X12" i="3"/>
  <c r="V12" i="3"/>
  <c r="T12" i="3"/>
  <c r="R12" i="3"/>
  <c r="P12" i="3"/>
  <c r="N12" i="3"/>
  <c r="L12" i="3"/>
  <c r="AC12" i="3" s="1"/>
  <c r="AB11" i="3"/>
  <c r="X11" i="3"/>
  <c r="V11" i="3"/>
  <c r="T11" i="3"/>
  <c r="R11" i="3"/>
  <c r="P11" i="3"/>
  <c r="N11" i="3"/>
  <c r="L11" i="3"/>
  <c r="AC11" i="3" s="1"/>
  <c r="AB10" i="3"/>
  <c r="X10" i="3"/>
  <c r="V10" i="3"/>
  <c r="T10" i="3"/>
  <c r="R10" i="3"/>
  <c r="P10" i="3"/>
  <c r="N10" i="3"/>
  <c r="L10" i="3"/>
  <c r="AC10" i="3" s="1"/>
  <c r="AB9" i="3"/>
  <c r="X9" i="3"/>
  <c r="V9" i="3"/>
  <c r="T9" i="3"/>
  <c r="R9" i="3"/>
  <c r="P9" i="3"/>
  <c r="N9" i="3"/>
  <c r="L9" i="3"/>
  <c r="AC9" i="3" s="1"/>
  <c r="AB8" i="3"/>
  <c r="X8" i="3"/>
  <c r="V8" i="3"/>
  <c r="T8" i="3"/>
  <c r="R8" i="3"/>
  <c r="P8" i="3"/>
  <c r="N8" i="3"/>
  <c r="L8" i="3"/>
  <c r="AC8" i="3" s="1"/>
  <c r="AB7" i="3"/>
  <c r="X7" i="3"/>
  <c r="V7" i="3"/>
  <c r="T7" i="3"/>
  <c r="R7" i="3"/>
  <c r="P7" i="3"/>
  <c r="N7" i="3"/>
  <c r="L7" i="3"/>
  <c r="AC7" i="3" s="1"/>
  <c r="AB6" i="3"/>
  <c r="X6" i="3"/>
  <c r="V6" i="3"/>
  <c r="T6" i="3"/>
  <c r="R6" i="3"/>
  <c r="P6" i="3"/>
  <c r="N6" i="3"/>
  <c r="L6" i="3"/>
  <c r="AC6" i="3" s="1"/>
  <c r="AC27" i="3" l="1"/>
  <c r="AC32" i="3"/>
  <c r="AB98" i="4"/>
  <c r="AB45" i="4"/>
  <c r="AB78" i="4"/>
  <c r="AB72" i="4"/>
  <c r="AB96" i="4"/>
  <c r="AB10" i="4"/>
  <c r="AB31" i="4"/>
  <c r="AB50" i="4"/>
  <c r="AB81" i="4"/>
  <c r="AB26" i="4"/>
  <c r="AB38" i="4"/>
  <c r="AB107" i="4"/>
  <c r="AB60" i="4"/>
  <c r="AB73" i="4"/>
  <c r="AB57" i="4"/>
  <c r="AB85" i="4"/>
  <c r="AB19" i="4"/>
  <c r="AB30" i="4"/>
  <c r="AB44" i="4"/>
  <c r="AB43" i="4"/>
  <c r="AB61" i="4"/>
  <c r="AB35" i="4"/>
  <c r="AB68" i="4"/>
  <c r="AB95" i="4"/>
  <c r="AB14" i="4"/>
  <c r="AB6" i="4"/>
  <c r="AB23" i="4"/>
  <c r="AB83" i="4"/>
  <c r="AB18" i="4"/>
  <c r="AB12" i="4"/>
  <c r="AB27" i="4"/>
  <c r="AB101" i="4"/>
  <c r="AB16" i="4"/>
  <c r="AB71" i="4"/>
  <c r="AB20" i="4"/>
  <c r="AB105" i="4"/>
  <c r="AB21" i="4"/>
  <c r="AB42" i="4"/>
  <c r="AB103" i="4"/>
  <c r="AB70" i="4"/>
  <c r="AB93" i="4"/>
  <c r="AB11" i="4"/>
  <c r="AB108" i="4"/>
  <c r="AB53" i="4"/>
  <c r="AB47" i="4"/>
  <c r="AB74" i="4"/>
  <c r="AB80" i="4"/>
  <c r="AB29" i="4"/>
  <c r="AB13" i="4"/>
  <c r="AB8" i="4"/>
  <c r="AB24" i="4"/>
  <c r="AB62" i="4"/>
  <c r="AB22" i="4"/>
  <c r="AB55" i="4"/>
  <c r="AB32" i="4"/>
  <c r="AB37" i="4"/>
  <c r="AB99" i="4"/>
  <c r="AB84" i="4"/>
  <c r="AB88" i="4"/>
  <c r="AB9" i="4"/>
  <c r="AB56" i="4"/>
  <c r="AB59" i="4"/>
  <c r="AB41" i="4"/>
  <c r="AB66" i="4"/>
  <c r="AB89" i="4"/>
  <c r="AB46" i="4"/>
  <c r="AB28" i="4"/>
  <c r="AB25" i="4"/>
  <c r="AB102" i="4"/>
  <c r="AB91" i="4"/>
  <c r="AB33" i="4"/>
  <c r="AB54" i="4"/>
  <c r="AB34" i="4"/>
  <c r="AB92" i="4"/>
  <c r="AB90" i="4"/>
  <c r="AB94" i="4"/>
  <c r="AB97" i="4"/>
  <c r="AB67" i="4"/>
  <c r="AB82" i="4"/>
  <c r="AB39" i="4"/>
  <c r="AB109" i="4"/>
  <c r="AB86" i="4"/>
  <c r="AB48" i="4"/>
  <c r="AB52" i="4"/>
  <c r="AB79" i="4"/>
  <c r="AB69" i="4"/>
  <c r="AB49" i="4"/>
  <c r="AB87" i="4"/>
  <c r="AB7" i="4"/>
  <c r="AB15" i="4"/>
  <c r="AB104" i="4"/>
  <c r="AB40" i="4"/>
  <c r="AB106" i="4"/>
  <c r="AB17" i="4"/>
  <c r="AB63" i="4"/>
  <c r="AB36" i="4"/>
  <c r="AB51" i="4"/>
  <c r="AB76" i="4"/>
  <c r="AB100" i="4"/>
  <c r="AB75" i="4"/>
  <c r="AB64" i="4"/>
  <c r="AB58" i="4"/>
  <c r="AB77" i="4"/>
  <c r="AB65" i="4"/>
  <c r="V98" i="4"/>
  <c r="V45" i="4"/>
  <c r="V78" i="4"/>
  <c r="V72" i="4"/>
  <c r="V96" i="4"/>
  <c r="V10" i="4"/>
  <c r="V31" i="4"/>
  <c r="V50" i="4"/>
  <c r="V81" i="4"/>
  <c r="V26" i="4"/>
  <c r="V38" i="4"/>
  <c r="V107" i="4"/>
  <c r="V60" i="4"/>
  <c r="V73" i="4"/>
  <c r="V57" i="4"/>
  <c r="V85" i="4"/>
  <c r="V19" i="4"/>
  <c r="V30" i="4"/>
  <c r="V44" i="4"/>
  <c r="V43" i="4"/>
  <c r="V61" i="4"/>
  <c r="V35" i="4"/>
  <c r="V68" i="4"/>
  <c r="V95" i="4"/>
  <c r="V14" i="4"/>
  <c r="V6" i="4"/>
  <c r="V23" i="4"/>
  <c r="V83" i="4"/>
  <c r="V18" i="4"/>
  <c r="V12" i="4"/>
  <c r="V27" i="4"/>
  <c r="V101" i="4"/>
  <c r="V16" i="4"/>
  <c r="V71" i="4"/>
  <c r="V20" i="4"/>
  <c r="V105" i="4"/>
  <c r="V21" i="4"/>
  <c r="V42" i="4"/>
  <c r="V103" i="4"/>
  <c r="V70" i="4"/>
  <c r="V93" i="4"/>
  <c r="V11" i="4"/>
  <c r="V108" i="4"/>
  <c r="V53" i="4"/>
  <c r="V47" i="4"/>
  <c r="V74" i="4"/>
  <c r="V80" i="4"/>
  <c r="V29" i="4"/>
  <c r="V13" i="4"/>
  <c r="V8" i="4"/>
  <c r="V24" i="4"/>
  <c r="V62" i="4"/>
  <c r="V22" i="4"/>
  <c r="V55" i="4"/>
  <c r="V32" i="4"/>
  <c r="V37" i="4"/>
  <c r="V99" i="4"/>
  <c r="V84" i="4"/>
  <c r="V88" i="4"/>
  <c r="V9" i="4"/>
  <c r="V56" i="4"/>
  <c r="V59" i="4"/>
  <c r="V41" i="4"/>
  <c r="V66" i="4"/>
  <c r="V89" i="4"/>
  <c r="V46" i="4"/>
  <c r="V28" i="4"/>
  <c r="V25" i="4"/>
  <c r="V102" i="4"/>
  <c r="V91" i="4"/>
  <c r="V33" i="4"/>
  <c r="V54" i="4"/>
  <c r="V34" i="4"/>
  <c r="V92" i="4"/>
  <c r="V90" i="4"/>
  <c r="V94" i="4"/>
  <c r="V97" i="4"/>
  <c r="V67" i="4"/>
  <c r="V82" i="4"/>
  <c r="V39" i="4"/>
  <c r="V109" i="4"/>
  <c r="V86" i="4"/>
  <c r="V48" i="4"/>
  <c r="V52" i="4"/>
  <c r="V79" i="4"/>
  <c r="V69" i="4"/>
  <c r="V49" i="4"/>
  <c r="V87" i="4"/>
  <c r="V7" i="4"/>
  <c r="V15" i="4"/>
  <c r="V104" i="4"/>
  <c r="V40" i="4"/>
  <c r="V106" i="4"/>
  <c r="V17" i="4"/>
  <c r="V63" i="4"/>
  <c r="V36" i="4"/>
  <c r="V51" i="4"/>
  <c r="V76" i="4"/>
  <c r="V100" i="4"/>
  <c r="V75" i="4"/>
  <c r="V64" i="4"/>
  <c r="V58" i="4"/>
  <c r="V77" i="4"/>
  <c r="V65" i="4"/>
  <c r="T98" i="4"/>
  <c r="T45" i="4"/>
  <c r="T78" i="4"/>
  <c r="T72" i="4"/>
  <c r="T96" i="4"/>
  <c r="T10" i="4"/>
  <c r="T31" i="4"/>
  <c r="T50" i="4"/>
  <c r="T81" i="4"/>
  <c r="T26" i="4"/>
  <c r="T38" i="4"/>
  <c r="T107" i="4"/>
  <c r="T60" i="4"/>
  <c r="T73" i="4"/>
  <c r="T57" i="4"/>
  <c r="T85" i="4"/>
  <c r="T19" i="4"/>
  <c r="T30" i="4"/>
  <c r="T44" i="4"/>
  <c r="T43" i="4"/>
  <c r="T61" i="4"/>
  <c r="T35" i="4"/>
  <c r="T68" i="4"/>
  <c r="T95" i="4"/>
  <c r="T14" i="4"/>
  <c r="T6" i="4"/>
  <c r="T23" i="4"/>
  <c r="T83" i="4"/>
  <c r="T18" i="4"/>
  <c r="T12" i="4"/>
  <c r="T27" i="4"/>
  <c r="T101" i="4"/>
  <c r="T16" i="4"/>
  <c r="T71" i="4"/>
  <c r="T20" i="4"/>
  <c r="T105" i="4"/>
  <c r="T21" i="4"/>
  <c r="T42" i="4"/>
  <c r="T103" i="4"/>
  <c r="T70" i="4"/>
  <c r="T93" i="4"/>
  <c r="T11" i="4"/>
  <c r="T108" i="4"/>
  <c r="T53" i="4"/>
  <c r="T47" i="4"/>
  <c r="T74" i="4"/>
  <c r="T80" i="4"/>
  <c r="T29" i="4"/>
  <c r="T13" i="4"/>
  <c r="T8" i="4"/>
  <c r="T24" i="4"/>
  <c r="T62" i="4"/>
  <c r="T22" i="4"/>
  <c r="T55" i="4"/>
  <c r="T32" i="4"/>
  <c r="T37" i="4"/>
  <c r="T99" i="4"/>
  <c r="T84" i="4"/>
  <c r="T88" i="4"/>
  <c r="T9" i="4"/>
  <c r="T56" i="4"/>
  <c r="T59" i="4"/>
  <c r="T41" i="4"/>
  <c r="T66" i="4"/>
  <c r="T89" i="4"/>
  <c r="T46" i="4"/>
  <c r="T28" i="4"/>
  <c r="T25" i="4"/>
  <c r="T102" i="4"/>
  <c r="T91" i="4"/>
  <c r="T33" i="4"/>
  <c r="T54" i="4"/>
  <c r="T34" i="4"/>
  <c r="T92" i="4"/>
  <c r="T90" i="4"/>
  <c r="T94" i="4"/>
  <c r="T97" i="4"/>
  <c r="T67" i="4"/>
  <c r="T82" i="4"/>
  <c r="T39" i="4"/>
  <c r="T109" i="4"/>
  <c r="T86" i="4"/>
  <c r="T48" i="4"/>
  <c r="T52" i="4"/>
  <c r="T79" i="4"/>
  <c r="T69" i="4"/>
  <c r="T49" i="4"/>
  <c r="T87" i="4"/>
  <c r="T7" i="4"/>
  <c r="T15" i="4"/>
  <c r="T104" i="4"/>
  <c r="T40" i="4"/>
  <c r="T106" i="4"/>
  <c r="T17" i="4"/>
  <c r="T63" i="4"/>
  <c r="T36" i="4"/>
  <c r="T51" i="4"/>
  <c r="T76" i="4"/>
  <c r="T100" i="4"/>
  <c r="T75" i="4"/>
  <c r="T64" i="4"/>
  <c r="T58" i="4"/>
  <c r="T77" i="4"/>
  <c r="T65" i="4"/>
  <c r="P98" i="4"/>
  <c r="P45" i="4"/>
  <c r="P78" i="4"/>
  <c r="P72" i="4"/>
  <c r="P96" i="4"/>
  <c r="P10" i="4"/>
  <c r="P31" i="4"/>
  <c r="P50" i="4"/>
  <c r="P81" i="4"/>
  <c r="P26" i="4"/>
  <c r="P38" i="4"/>
  <c r="P107" i="4"/>
  <c r="P60" i="4"/>
  <c r="P73" i="4"/>
  <c r="P57" i="4"/>
  <c r="P85" i="4"/>
  <c r="P19" i="4"/>
  <c r="P30" i="4"/>
  <c r="P44" i="4"/>
  <c r="P43" i="4"/>
  <c r="P61" i="4"/>
  <c r="P35" i="4"/>
  <c r="P68" i="4"/>
  <c r="P95" i="4"/>
  <c r="P14" i="4"/>
  <c r="P6" i="4"/>
  <c r="P23" i="4"/>
  <c r="P83" i="4"/>
  <c r="P18" i="4"/>
  <c r="P12" i="4"/>
  <c r="P27" i="4"/>
  <c r="P101" i="4"/>
  <c r="P16" i="4"/>
  <c r="P71" i="4"/>
  <c r="P20" i="4"/>
  <c r="P105" i="4"/>
  <c r="P21" i="4"/>
  <c r="P42" i="4"/>
  <c r="P103" i="4"/>
  <c r="P70" i="4"/>
  <c r="P93" i="4"/>
  <c r="P11" i="4"/>
  <c r="P108" i="4"/>
  <c r="P53" i="4"/>
  <c r="P47" i="4"/>
  <c r="P74" i="4"/>
  <c r="P80" i="4"/>
  <c r="P29" i="4"/>
  <c r="P13" i="4"/>
  <c r="P8" i="4"/>
  <c r="P24" i="4"/>
  <c r="P62" i="4"/>
  <c r="P22" i="4"/>
  <c r="P55" i="4"/>
  <c r="P32" i="4"/>
  <c r="P37" i="4"/>
  <c r="P99" i="4"/>
  <c r="P84" i="4"/>
  <c r="P88" i="4"/>
  <c r="P9" i="4"/>
  <c r="P56" i="4"/>
  <c r="P59" i="4"/>
  <c r="P41" i="4"/>
  <c r="P66" i="4"/>
  <c r="P89" i="4"/>
  <c r="P46" i="4"/>
  <c r="P28" i="4"/>
  <c r="P25" i="4"/>
  <c r="P102" i="4"/>
  <c r="P91" i="4"/>
  <c r="P33" i="4"/>
  <c r="P54" i="4"/>
  <c r="P34" i="4"/>
  <c r="P92" i="4"/>
  <c r="P90" i="4"/>
  <c r="P94" i="4"/>
  <c r="P97" i="4"/>
  <c r="P67" i="4"/>
  <c r="P82" i="4"/>
  <c r="P39" i="4"/>
  <c r="P109" i="4"/>
  <c r="P86" i="4"/>
  <c r="P48" i="4"/>
  <c r="P52" i="4"/>
  <c r="P79" i="4"/>
  <c r="P69" i="4"/>
  <c r="P49" i="4"/>
  <c r="P87" i="4"/>
  <c r="P7" i="4"/>
  <c r="P15" i="4"/>
  <c r="P104" i="4"/>
  <c r="P40" i="4"/>
  <c r="P106" i="4"/>
  <c r="P17" i="4"/>
  <c r="P63" i="4"/>
  <c r="P36" i="4"/>
  <c r="P51" i="4"/>
  <c r="P76" i="4"/>
  <c r="P100" i="4"/>
  <c r="P75" i="4"/>
  <c r="P64" i="4"/>
  <c r="P58" i="4"/>
  <c r="P77" i="4"/>
  <c r="P65" i="4"/>
  <c r="N98" i="4"/>
  <c r="N45" i="4"/>
  <c r="N78" i="4"/>
  <c r="N72" i="4"/>
  <c r="N96" i="4"/>
  <c r="N10" i="4"/>
  <c r="N31" i="4"/>
  <c r="N50" i="4"/>
  <c r="N81" i="4"/>
  <c r="N26" i="4"/>
  <c r="N38" i="4"/>
  <c r="N107" i="4"/>
  <c r="N60" i="4"/>
  <c r="N73" i="4"/>
  <c r="N57" i="4"/>
  <c r="N85" i="4"/>
  <c r="N19" i="4"/>
  <c r="N30" i="4"/>
  <c r="N44" i="4"/>
  <c r="N43" i="4"/>
  <c r="N61" i="4"/>
  <c r="N35" i="4"/>
  <c r="N68" i="4"/>
  <c r="N95" i="4"/>
  <c r="N14" i="4"/>
  <c r="N6" i="4"/>
  <c r="N23" i="4"/>
  <c r="N83" i="4"/>
  <c r="N18" i="4"/>
  <c r="N12" i="4"/>
  <c r="N27" i="4"/>
  <c r="N101" i="4"/>
  <c r="N16" i="4"/>
  <c r="N71" i="4"/>
  <c r="N20" i="4"/>
  <c r="N105" i="4"/>
  <c r="N21" i="4"/>
  <c r="N42" i="4"/>
  <c r="N103" i="4"/>
  <c r="N70" i="4"/>
  <c r="N93" i="4"/>
  <c r="N11" i="4"/>
  <c r="N108" i="4"/>
  <c r="N53" i="4"/>
  <c r="N47" i="4"/>
  <c r="N74" i="4"/>
  <c r="N80" i="4"/>
  <c r="N29" i="4"/>
  <c r="N13" i="4"/>
  <c r="N8" i="4"/>
  <c r="N24" i="4"/>
  <c r="N62" i="4"/>
  <c r="N22" i="4"/>
  <c r="N55" i="4"/>
  <c r="N32" i="4"/>
  <c r="N37" i="4"/>
  <c r="N99" i="4"/>
  <c r="N84" i="4"/>
  <c r="N88" i="4"/>
  <c r="N9" i="4"/>
  <c r="N56" i="4"/>
  <c r="N59" i="4"/>
  <c r="N41" i="4"/>
  <c r="N66" i="4"/>
  <c r="N89" i="4"/>
  <c r="N46" i="4"/>
  <c r="N28" i="4"/>
  <c r="N25" i="4"/>
  <c r="N102" i="4"/>
  <c r="N91" i="4"/>
  <c r="N33" i="4"/>
  <c r="N54" i="4"/>
  <c r="N34" i="4"/>
  <c r="N92" i="4"/>
  <c r="N90" i="4"/>
  <c r="N94" i="4"/>
  <c r="N97" i="4"/>
  <c r="N67" i="4"/>
  <c r="N82" i="4"/>
  <c r="N39" i="4"/>
  <c r="N109" i="4"/>
  <c r="N86" i="4"/>
  <c r="N48" i="4"/>
  <c r="N52" i="4"/>
  <c r="N79" i="4"/>
  <c r="N69" i="4"/>
  <c r="N49" i="4"/>
  <c r="N87" i="4"/>
  <c r="N7" i="4"/>
  <c r="N15" i="4"/>
  <c r="N104" i="4"/>
  <c r="N40" i="4"/>
  <c r="N106" i="4"/>
  <c r="N17" i="4"/>
  <c r="N63" i="4"/>
  <c r="N36" i="4"/>
  <c r="N51" i="4"/>
  <c r="N76" i="4"/>
  <c r="N100" i="4"/>
  <c r="N75" i="4"/>
  <c r="N64" i="4"/>
  <c r="N58" i="4"/>
  <c r="N77" i="4"/>
  <c r="N65" i="4"/>
  <c r="R98" i="4"/>
  <c r="R45" i="4"/>
  <c r="R78" i="4"/>
  <c r="R72" i="4"/>
  <c r="R96" i="4"/>
  <c r="R10" i="4"/>
  <c r="R31" i="4"/>
  <c r="R50" i="4"/>
  <c r="R81" i="4"/>
  <c r="R26" i="4"/>
  <c r="R38" i="4"/>
  <c r="R107" i="4"/>
  <c r="R60" i="4"/>
  <c r="R73" i="4"/>
  <c r="R57" i="4"/>
  <c r="R85" i="4"/>
  <c r="R19" i="4"/>
  <c r="R30" i="4"/>
  <c r="R44" i="4"/>
  <c r="R43" i="4"/>
  <c r="R61" i="4"/>
  <c r="R35" i="4"/>
  <c r="R68" i="4"/>
  <c r="R95" i="4"/>
  <c r="R14" i="4"/>
  <c r="R6" i="4"/>
  <c r="R23" i="4"/>
  <c r="R83" i="4"/>
  <c r="R18" i="4"/>
  <c r="R12" i="4"/>
  <c r="R27" i="4"/>
  <c r="R101" i="4"/>
  <c r="R16" i="4"/>
  <c r="R71" i="4"/>
  <c r="R20" i="4"/>
  <c r="R105" i="4"/>
  <c r="R21" i="4"/>
  <c r="R42" i="4"/>
  <c r="R103" i="4"/>
  <c r="R70" i="4"/>
  <c r="R93" i="4"/>
  <c r="R11" i="4"/>
  <c r="R108" i="4"/>
  <c r="R53" i="4"/>
  <c r="R47" i="4"/>
  <c r="R74" i="4"/>
  <c r="R80" i="4"/>
  <c r="R29" i="4"/>
  <c r="R13" i="4"/>
  <c r="R8" i="4"/>
  <c r="R24" i="4"/>
  <c r="R62" i="4"/>
  <c r="R22" i="4"/>
  <c r="R55" i="4"/>
  <c r="R32" i="4"/>
  <c r="R37" i="4"/>
  <c r="R99" i="4"/>
  <c r="R84" i="4"/>
  <c r="R88" i="4"/>
  <c r="R9" i="4"/>
  <c r="R56" i="4"/>
  <c r="R59" i="4"/>
  <c r="R41" i="4"/>
  <c r="R66" i="4"/>
  <c r="R89" i="4"/>
  <c r="R46" i="4"/>
  <c r="R28" i="4"/>
  <c r="R25" i="4"/>
  <c r="R102" i="4"/>
  <c r="R91" i="4"/>
  <c r="R33" i="4"/>
  <c r="R54" i="4"/>
  <c r="R34" i="4"/>
  <c r="R92" i="4"/>
  <c r="R90" i="4"/>
  <c r="R94" i="4"/>
  <c r="R97" i="4"/>
  <c r="R67" i="4"/>
  <c r="R82" i="4"/>
  <c r="R39" i="4"/>
  <c r="R109" i="4"/>
  <c r="R86" i="4"/>
  <c r="R48" i="4"/>
  <c r="R52" i="4"/>
  <c r="R79" i="4"/>
  <c r="R69" i="4"/>
  <c r="R49" i="4"/>
  <c r="R87" i="4"/>
  <c r="R7" i="4"/>
  <c r="R15" i="4"/>
  <c r="R104" i="4"/>
  <c r="R40" i="4"/>
  <c r="R106" i="4"/>
  <c r="R17" i="4"/>
  <c r="R63" i="4"/>
  <c r="R36" i="4"/>
  <c r="R51" i="4"/>
  <c r="R76" i="4"/>
  <c r="R100" i="4"/>
  <c r="R75" i="4"/>
  <c r="R64" i="4"/>
  <c r="R58" i="4"/>
  <c r="R77" i="4"/>
  <c r="R65" i="4"/>
  <c r="L98" i="4"/>
  <c r="L45" i="4"/>
  <c r="L78" i="4"/>
  <c r="L72" i="4"/>
  <c r="L96" i="4"/>
  <c r="L10" i="4"/>
  <c r="L31" i="4"/>
  <c r="L50" i="4"/>
  <c r="L81" i="4"/>
  <c r="L26" i="4"/>
  <c r="L38" i="4"/>
  <c r="L107" i="4"/>
  <c r="L60" i="4"/>
  <c r="L73" i="4"/>
  <c r="L57" i="4"/>
  <c r="L85" i="4"/>
  <c r="L19" i="4"/>
  <c r="L30" i="4"/>
  <c r="L44" i="4"/>
  <c r="L43" i="4"/>
  <c r="L61" i="4"/>
  <c r="L35" i="4"/>
  <c r="L68" i="4"/>
  <c r="L95" i="4"/>
  <c r="L14" i="4"/>
  <c r="L6" i="4"/>
  <c r="L23" i="4"/>
  <c r="L83" i="4"/>
  <c r="L18" i="4"/>
  <c r="L12" i="4"/>
  <c r="L27" i="4"/>
  <c r="L101" i="4"/>
  <c r="L16" i="4"/>
  <c r="L71" i="4"/>
  <c r="L20" i="4"/>
  <c r="L105" i="4"/>
  <c r="L21" i="4"/>
  <c r="L42" i="4"/>
  <c r="L103" i="4"/>
  <c r="L70" i="4"/>
  <c r="L93" i="4"/>
  <c r="L11" i="4"/>
  <c r="L108" i="4"/>
  <c r="L53" i="4"/>
  <c r="L47" i="4"/>
  <c r="L74" i="4"/>
  <c r="L80" i="4"/>
  <c r="L29" i="4"/>
  <c r="L13" i="4"/>
  <c r="L8" i="4"/>
  <c r="L24" i="4"/>
  <c r="L62" i="4"/>
  <c r="L22" i="4"/>
  <c r="L55" i="4"/>
  <c r="L32" i="4"/>
  <c r="L37" i="4"/>
  <c r="L99" i="4"/>
  <c r="L84" i="4"/>
  <c r="L88" i="4"/>
  <c r="L9" i="4"/>
  <c r="L56" i="4"/>
  <c r="L59" i="4"/>
  <c r="L41" i="4"/>
  <c r="L66" i="4"/>
  <c r="L89" i="4"/>
  <c r="L46" i="4"/>
  <c r="L28" i="4"/>
  <c r="L25" i="4"/>
  <c r="L102" i="4"/>
  <c r="L91" i="4"/>
  <c r="L33" i="4"/>
  <c r="L54" i="4"/>
  <c r="L34" i="4"/>
  <c r="L92" i="4"/>
  <c r="L90" i="4"/>
  <c r="L94" i="4"/>
  <c r="L97" i="4"/>
  <c r="L67" i="4"/>
  <c r="L82" i="4"/>
  <c r="L39" i="4"/>
  <c r="L109" i="4"/>
  <c r="L86" i="4"/>
  <c r="L48" i="4"/>
  <c r="L52" i="4"/>
  <c r="L79" i="4"/>
  <c r="L69" i="4"/>
  <c r="L49" i="4"/>
  <c r="L87" i="4"/>
  <c r="L7" i="4"/>
  <c r="L15" i="4"/>
  <c r="L104" i="4"/>
  <c r="L40" i="4"/>
  <c r="L106" i="4"/>
  <c r="L17" i="4"/>
  <c r="L63" i="4"/>
  <c r="L36" i="4"/>
  <c r="L51" i="4"/>
  <c r="L76" i="4"/>
  <c r="L100" i="4"/>
  <c r="L75" i="4"/>
  <c r="L64" i="4"/>
  <c r="L58" i="4"/>
  <c r="L77" i="4"/>
  <c r="L65" i="4"/>
  <c r="AC126" i="4" l="1"/>
  <c r="AC128" i="4"/>
  <c r="AC129" i="4"/>
  <c r="AC108" i="4"/>
  <c r="AC109" i="4"/>
  <c r="AC53" i="4" l="1"/>
  <c r="AC65" i="4"/>
  <c r="AC88" i="4"/>
  <c r="AC78" i="4"/>
  <c r="AC59" i="4"/>
  <c r="AC102" i="4"/>
  <c r="AC8" i="4"/>
  <c r="AC40" i="4"/>
  <c r="AC10" i="4"/>
  <c r="AC49" i="4"/>
  <c r="AC90" i="4"/>
  <c r="AC51" i="4"/>
  <c r="AC107" i="4"/>
  <c r="AC80" i="4"/>
  <c r="AC41" i="4"/>
  <c r="AC47" i="4"/>
  <c r="AC15" i="4"/>
  <c r="AC7" i="4"/>
  <c r="AC37" i="4"/>
  <c r="AC45" i="4"/>
  <c r="AC28" i="4"/>
  <c r="AC60" i="4"/>
  <c r="AC77" i="4"/>
  <c r="AC70" i="4"/>
  <c r="AC56" i="4"/>
  <c r="AC52" i="4"/>
  <c r="AC98" i="4"/>
  <c r="AC18" i="4"/>
  <c r="AC82" i="4"/>
  <c r="AC29" i="4"/>
  <c r="AC96" i="4"/>
  <c r="AC36" i="4"/>
  <c r="AC57" i="4"/>
  <c r="AC39" i="4"/>
  <c r="AC19" i="4"/>
  <c r="AC105" i="4"/>
  <c r="AC103" i="4"/>
  <c r="AC73" i="4"/>
  <c r="AC67" i="4"/>
  <c r="AC9" i="4"/>
  <c r="AC93" i="4"/>
  <c r="AC97" i="4"/>
  <c r="AC33" i="4"/>
  <c r="AC11" i="4"/>
  <c r="AC54" i="4"/>
  <c r="AC63" i="4"/>
  <c r="AC79" i="4"/>
  <c r="AC71" i="4"/>
  <c r="AC12" i="4"/>
  <c r="AC17" i="4"/>
  <c r="AC62" i="4"/>
  <c r="AC85" i="4"/>
  <c r="AC16" i="4"/>
  <c r="AC25" i="4"/>
  <c r="AC89" i="4"/>
  <c r="AC66" i="4"/>
  <c r="AC91" i="4"/>
  <c r="AC46" i="4"/>
  <c r="AC26" i="4"/>
  <c r="AC55" i="4"/>
  <c r="AC13" i="4"/>
  <c r="AC101" i="4" l="1"/>
  <c r="AC35" i="4"/>
  <c r="AC99" i="4"/>
  <c r="AC21" i="4"/>
  <c r="AC50" i="4"/>
  <c r="AC32" i="4"/>
  <c r="AC23" i="4"/>
  <c r="AC95" i="4"/>
  <c r="AC81" i="4"/>
  <c r="AC69" i="4"/>
  <c r="AC75" i="4"/>
  <c r="AC92" i="4"/>
  <c r="AC87" i="4"/>
  <c r="AC20" i="4"/>
  <c r="AC30" i="4"/>
  <c r="AC74" i="4"/>
  <c r="AC14" i="4"/>
  <c r="AC83" i="4"/>
  <c r="AC24" i="4"/>
  <c r="AC43" i="4"/>
  <c r="AC34" i="4"/>
  <c r="AC68" i="4"/>
  <c r="AC22" i="4"/>
  <c r="AC44" i="4"/>
  <c r="AC61" i="4"/>
  <c r="AC104" i="4"/>
  <c r="AC94" i="4"/>
  <c r="AC72" i="4"/>
  <c r="AC76" i="4"/>
  <c r="AC31" i="4"/>
  <c r="AC58" i="4"/>
  <c r="AC64" i="4"/>
  <c r="AC84" i="4"/>
  <c r="AC38" i="4"/>
  <c r="AC48" i="4"/>
  <c r="AC86" i="4"/>
  <c r="AC106" i="4"/>
  <c r="AC42" i="4"/>
  <c r="AC27" i="4"/>
  <c r="AC6" i="4"/>
  <c r="AC100" i="4"/>
</calcChain>
</file>

<file path=xl/sharedStrings.xml><?xml version="1.0" encoding="utf-8"?>
<sst xmlns="http://schemas.openxmlformats.org/spreadsheetml/2006/main" count="1359" uniqueCount="688">
  <si>
    <t>№</t>
  </si>
  <si>
    <t>Спортсмен</t>
  </si>
  <si>
    <t>дата
рожд.</t>
  </si>
  <si>
    <t>разряд/
звание</t>
  </si>
  <si>
    <t>Организация</t>
  </si>
  <si>
    <t>Город</t>
  </si>
  <si>
    <t>Тренер</t>
  </si>
  <si>
    <t>рез-т</t>
  </si>
  <si>
    <t>разряд</t>
  </si>
  <si>
    <t>Наклон вперёд</t>
  </si>
  <si>
    <t>Челночный бег</t>
  </si>
  <si>
    <t>Прыжок в длину</t>
  </si>
  <si>
    <t>Поднимание 
туловища за 1 мин</t>
  </si>
  <si>
    <t>II</t>
  </si>
  <si>
    <t>Челябинск</t>
  </si>
  <si>
    <t>СШОР Мосеева</t>
  </si>
  <si>
    <t>2 юн</t>
  </si>
  <si>
    <t>КМС</t>
  </si>
  <si>
    <t>III</t>
  </si>
  <si>
    <t>УИН ГТО</t>
  </si>
  <si>
    <t>1 юн</t>
  </si>
  <si>
    <t>3 юн</t>
  </si>
  <si>
    <t>Берсенева Т.Г.</t>
  </si>
  <si>
    <t>Матюхов Д.М.,Горностаев М.В.</t>
  </si>
  <si>
    <t>Прокопова И.В.</t>
  </si>
  <si>
    <t>Терехова Д.А.</t>
  </si>
  <si>
    <t>I</t>
  </si>
  <si>
    <t>Итоговая 
сумма</t>
  </si>
  <si>
    <t xml:space="preserve">Муниципальное бюджетное учреждение "Спортивная школа олимпийского резерва №2 </t>
  </si>
  <si>
    <t>по легкой атлетике имени Л.Н. Мосеева" города Челябинска</t>
  </si>
  <si>
    <t>ИТОГОВЫЙ ПРОТОКОЛ</t>
  </si>
  <si>
    <t>Первенство МБУ СШОР №2 по легкой атлетике имени Л.Н. Мосеева г.Челябинска</t>
  </si>
  <si>
    <t>г.Челябинск</t>
  </si>
  <si>
    <t>по программе ГТО</t>
  </si>
  <si>
    <t>ЛК имени Е. Елесиной</t>
  </si>
  <si>
    <t>Первенство МБУ СШОР №2 по легкой атлетике им.Л.Н. Мосеева г.Челябинска</t>
  </si>
  <si>
    <t>Главная судейская коллегия:</t>
  </si>
  <si>
    <t>Ф.И.О</t>
  </si>
  <si>
    <t>кат.</t>
  </si>
  <si>
    <t>Главный судья</t>
  </si>
  <si>
    <t>СС1К</t>
  </si>
  <si>
    <t>Главный секретарь</t>
  </si>
  <si>
    <t>ССВК</t>
  </si>
  <si>
    <t>Заместитель главного секретаря</t>
  </si>
  <si>
    <t>Заместитель главного судьи по награждению</t>
  </si>
  <si>
    <t>Старшие судьи:</t>
  </si>
  <si>
    <t>Старший судья по бегу</t>
  </si>
  <si>
    <t>Старший судья по прыжкам в длину</t>
  </si>
  <si>
    <t>Старший судья при участниках</t>
  </si>
  <si>
    <t xml:space="preserve"> </t>
  </si>
  <si>
    <t>Старший судья на наклоне</t>
  </si>
  <si>
    <t>Старший судья на челночном беге</t>
  </si>
  <si>
    <t>Старший судья на сгибании-разгибании рук</t>
  </si>
  <si>
    <t>Бег 30 м</t>
  </si>
  <si>
    <t>Метание мяча</t>
  </si>
  <si>
    <t>Сгибание-разгибание рук</t>
  </si>
  <si>
    <t>Валеева Карина</t>
  </si>
  <si>
    <t>06.09.2006</t>
  </si>
  <si>
    <t>18-74-0089944</t>
  </si>
  <si>
    <t>Поспелова Алиса</t>
  </si>
  <si>
    <t>03.03.2006</t>
  </si>
  <si>
    <t>19-74-0012363</t>
  </si>
  <si>
    <t>Гвоздарева И.Б.</t>
  </si>
  <si>
    <t>Горностаев М.В.</t>
  </si>
  <si>
    <t>Аллеборн Е.В.</t>
  </si>
  <si>
    <t>Аллеборн Е.В.,Алаторцева Е.В.</t>
  </si>
  <si>
    <t>Попова Анастасия</t>
  </si>
  <si>
    <t>18.05.2006</t>
  </si>
  <si>
    <t>17-74-0042609</t>
  </si>
  <si>
    <t>Бегларян Г.М.,Сайко Р.И.,Сергеев Д.А.</t>
  </si>
  <si>
    <t>Куриной Артур</t>
  </si>
  <si>
    <t>08.01.2005</t>
  </si>
  <si>
    <t>Джураева Мария</t>
  </si>
  <si>
    <t>01.08.2006</t>
  </si>
  <si>
    <t>20-74-0004395</t>
  </si>
  <si>
    <t>Берсенева Т.Г.,Денисова Л.В.,Горностаев М.В.</t>
  </si>
  <si>
    <t>Жильцова Маргарита</t>
  </si>
  <si>
    <t>19.12.2006</t>
  </si>
  <si>
    <t>18-74-0036722</t>
  </si>
  <si>
    <t>Забирова Алина</t>
  </si>
  <si>
    <t>06.06.2006</t>
  </si>
  <si>
    <t>20-74-0003309</t>
  </si>
  <si>
    <t>Цвик Артем</t>
  </si>
  <si>
    <t>20.04.2006</t>
  </si>
  <si>
    <t>16-74-0052164</t>
  </si>
  <si>
    <t>Горностаев М.В.,Матюхов Д.М.</t>
  </si>
  <si>
    <t>Кильдюшкина Милана</t>
  </si>
  <si>
    <t>19.01.2006</t>
  </si>
  <si>
    <t>19-74-0012574</t>
  </si>
  <si>
    <t>Сайко Р.И.</t>
  </si>
  <si>
    <t>Сайко Е.В.,Сайко Р.И.,Сергеев Д.А.</t>
  </si>
  <si>
    <t>Уварова Ольга</t>
  </si>
  <si>
    <t>23.08.2006</t>
  </si>
  <si>
    <t>20-74-0009313</t>
  </si>
  <si>
    <t>Сергеев Д.А.,Сайко Е.В.,Сайко Р.И.</t>
  </si>
  <si>
    <t>Шмыкова Карина</t>
  </si>
  <si>
    <t>05.05.2006</t>
  </si>
  <si>
    <t>20-86-0011646</t>
  </si>
  <si>
    <t>Азизова Тахмина</t>
  </si>
  <si>
    <t>14.03.2006</t>
  </si>
  <si>
    <t>20-74-0010650</t>
  </si>
  <si>
    <t>Сергеев Д.А.,Сайко Р.И.,Сайко Е.В.</t>
  </si>
  <si>
    <t>Извеков Роман</t>
  </si>
  <si>
    <t>13.01.2006</t>
  </si>
  <si>
    <t>15-74-0035840</t>
  </si>
  <si>
    <t>Терехова Д.А.,Денисова Л.В.</t>
  </si>
  <si>
    <t>Телегина Екатерина</t>
  </si>
  <si>
    <t>14.03.2003</t>
  </si>
  <si>
    <t>2006</t>
  </si>
  <si>
    <t>Касаткина Л.В.</t>
  </si>
  <si>
    <t>Бег 2000 м</t>
  </si>
  <si>
    <t>Метание снаряда</t>
  </si>
  <si>
    <t>Маяцкий Глеб</t>
  </si>
  <si>
    <t>Савицкая Юлия</t>
  </si>
  <si>
    <t>место</t>
  </si>
  <si>
    <t>очки</t>
  </si>
  <si>
    <t>среди юношей и девушек 2003-2004 г.р. по программе ГТО</t>
  </si>
  <si>
    <t>V ступень (16-17 лет)</t>
  </si>
  <si>
    <t>09.10.2020г.</t>
  </si>
  <si>
    <t>Лапаев В.Н.</t>
  </si>
  <si>
    <t>Герасимова А.Г.</t>
  </si>
  <si>
    <t>Старший судья на поднимании туловища</t>
  </si>
  <si>
    <t>Копылев С.С.</t>
  </si>
  <si>
    <t>Князев С.А.</t>
  </si>
  <si>
    <t>Адаменко Виктория</t>
  </si>
  <si>
    <t>01.06.2006</t>
  </si>
  <si>
    <t>Арешкина Вероника</t>
  </si>
  <si>
    <t>02.11.2007</t>
  </si>
  <si>
    <t>Артюшина София</t>
  </si>
  <si>
    <t>22.12.2007</t>
  </si>
  <si>
    <t>Банникова Карина</t>
  </si>
  <si>
    <t>16.04.2006</t>
  </si>
  <si>
    <t>Барабанова Вера</t>
  </si>
  <si>
    <t>16.02.2007</t>
  </si>
  <si>
    <t>Батыршина Виолетта</t>
  </si>
  <si>
    <t>28.12.2008</t>
  </si>
  <si>
    <t>Белоглазова Екатерина</t>
  </si>
  <si>
    <t>12.05.2008</t>
  </si>
  <si>
    <t>Белочкина Александра</t>
  </si>
  <si>
    <t>23.05.2008</t>
  </si>
  <si>
    <t>Богельман Полина</t>
  </si>
  <si>
    <t>23.01.2008</t>
  </si>
  <si>
    <t>Бородулина Анна</t>
  </si>
  <si>
    <t>15.11.2006</t>
  </si>
  <si>
    <t>Бочкарева Виктория</t>
  </si>
  <si>
    <t>2007</t>
  </si>
  <si>
    <t>Валавина Ангелина</t>
  </si>
  <si>
    <t>07.06.2006</t>
  </si>
  <si>
    <t>Валиуллина Элина</t>
  </si>
  <si>
    <t>08.08.2007</t>
  </si>
  <si>
    <t>Ванькова Полина</t>
  </si>
  <si>
    <t>19.12.2007</t>
  </si>
  <si>
    <t>Васильченко Марина</t>
  </si>
  <si>
    <t>18.09.2008</t>
  </si>
  <si>
    <t>Гизатуллина Диана</t>
  </si>
  <si>
    <t>26.06.2007</t>
  </si>
  <si>
    <t>Гросс Анастасия</t>
  </si>
  <si>
    <t>16.10.2008</t>
  </si>
  <si>
    <t>Груздева Василиса</t>
  </si>
  <si>
    <t>01.06.2008</t>
  </si>
  <si>
    <t>Доронина Варвара</t>
  </si>
  <si>
    <t>04.06.2007</t>
  </si>
  <si>
    <t>Дорофеева Анастасия</t>
  </si>
  <si>
    <t>02.03.2006</t>
  </si>
  <si>
    <t>Евстифеева Анна</t>
  </si>
  <si>
    <t>09.10.2008</t>
  </si>
  <si>
    <t>Евстифеева Яна</t>
  </si>
  <si>
    <t>Ерофеева Александра</t>
  </si>
  <si>
    <t>12.10.2007</t>
  </si>
  <si>
    <t>Закирова Эвилина</t>
  </si>
  <si>
    <t>31.05.2008</t>
  </si>
  <si>
    <t>Звезда Виктория</t>
  </si>
  <si>
    <t>08.02.2006</t>
  </si>
  <si>
    <t>Ибрагимова Лейла</t>
  </si>
  <si>
    <t>28.04.2008</t>
  </si>
  <si>
    <t>Иванова Ксения</t>
  </si>
  <si>
    <t>28.01.2007</t>
  </si>
  <si>
    <t>Каблукова Анна</t>
  </si>
  <si>
    <t>29.09.2008</t>
  </si>
  <si>
    <t>Казанцева Анастасия</t>
  </si>
  <si>
    <t>15.06.2006</t>
  </si>
  <si>
    <t>Карпова Вера</t>
  </si>
  <si>
    <t>24.06.2008</t>
  </si>
  <si>
    <t>Карпунина Елизавета</t>
  </si>
  <si>
    <t>23.12.2008</t>
  </si>
  <si>
    <t>Карякина Ксения</t>
  </si>
  <si>
    <t>01.01.2008</t>
  </si>
  <si>
    <t>Киселева Мария</t>
  </si>
  <si>
    <t>01.08.2008</t>
  </si>
  <si>
    <t>Ковригина Елизавета</t>
  </si>
  <si>
    <t>28.06.2008</t>
  </si>
  <si>
    <t>Коликова Надежда</t>
  </si>
  <si>
    <t>22.01.2008</t>
  </si>
  <si>
    <t>Коновалова Кира</t>
  </si>
  <si>
    <t>22.03.2006</t>
  </si>
  <si>
    <t>Коркина Ева</t>
  </si>
  <si>
    <t>23.07.2008</t>
  </si>
  <si>
    <t>Корнаева Виктория</t>
  </si>
  <si>
    <t>14.10.2008</t>
  </si>
  <si>
    <t>Королькова Ксения</t>
  </si>
  <si>
    <t>27.10.2008</t>
  </si>
  <si>
    <t>Кузина Анастасия</t>
  </si>
  <si>
    <t>20.05.2007</t>
  </si>
  <si>
    <t>Латыпова Аделина</t>
  </si>
  <si>
    <t>26.10.2006</t>
  </si>
  <si>
    <t>Левчук София</t>
  </si>
  <si>
    <t>12.01.2007</t>
  </si>
  <si>
    <t>Лоскутова Дарья</t>
  </si>
  <si>
    <t>17.09.2007</t>
  </si>
  <si>
    <t>Маркова Виктория</t>
  </si>
  <si>
    <t>Мирошкина Маргарита</t>
  </si>
  <si>
    <t>21.05.2008</t>
  </si>
  <si>
    <t>Михайлова Ольга</t>
  </si>
  <si>
    <t>15.07.2006</t>
  </si>
  <si>
    <t>Мовсесян Виктория</t>
  </si>
  <si>
    <t>11.01.2007</t>
  </si>
  <si>
    <t>Моисеева Дарья</t>
  </si>
  <si>
    <t>17.11.2008</t>
  </si>
  <si>
    <t>Мухачева Анастасия</t>
  </si>
  <si>
    <t>17.07.2007</t>
  </si>
  <si>
    <t>Мякишева Анастасия</t>
  </si>
  <si>
    <t>18.02.2008</t>
  </si>
  <si>
    <t>Назипова Самира</t>
  </si>
  <si>
    <t>07.11.2007</t>
  </si>
  <si>
    <t>Отверченко Дарья</t>
  </si>
  <si>
    <t>21.10.2008</t>
  </si>
  <si>
    <t>Панарина Екатерина</t>
  </si>
  <si>
    <t>17.08.2006</t>
  </si>
  <si>
    <t>Пермякова Дарья</t>
  </si>
  <si>
    <t>21.07.2007</t>
  </si>
  <si>
    <t>Пермякова Ольга</t>
  </si>
  <si>
    <t>08.04.2006</t>
  </si>
  <si>
    <t>Помаркова Елизавета</t>
  </si>
  <si>
    <t>16.06.2006</t>
  </si>
  <si>
    <t>Поспелова Ксения</t>
  </si>
  <si>
    <t>05.02.2008</t>
  </si>
  <si>
    <t>Примоленная Стефания</t>
  </si>
  <si>
    <t>Разборова Полина</t>
  </si>
  <si>
    <t>15.02.2006</t>
  </si>
  <si>
    <t>Россошанская Дарья</t>
  </si>
  <si>
    <t>06.05.2008</t>
  </si>
  <si>
    <t>Рыбалкина Виктория</t>
  </si>
  <si>
    <t>22.05.2008</t>
  </si>
  <si>
    <t>Савельева Юлия</t>
  </si>
  <si>
    <t>21.05.2007</t>
  </si>
  <si>
    <t>Савиных Екатерина</t>
  </si>
  <si>
    <t>03.09.2008</t>
  </si>
  <si>
    <t>Садыкова Ангелина</t>
  </si>
  <si>
    <t>25.11.2008</t>
  </si>
  <si>
    <t>Сарбулатова Аделина</t>
  </si>
  <si>
    <t>27.04.2006</t>
  </si>
  <si>
    <t>Сарбулатова Амалия</t>
  </si>
  <si>
    <t>24.11.2008</t>
  </si>
  <si>
    <t>Семенова Виктория</t>
  </si>
  <si>
    <t>26.05.2006</t>
  </si>
  <si>
    <t>Серюкова Евгения</t>
  </si>
  <si>
    <t>16.03.2007</t>
  </si>
  <si>
    <t>Сибелева Яна</t>
  </si>
  <si>
    <t>28.11.2007</t>
  </si>
  <si>
    <t>Симакова Янина</t>
  </si>
  <si>
    <t>01.12.2008</t>
  </si>
  <si>
    <t>Синченкова Ксения</t>
  </si>
  <si>
    <t>16.01.2007</t>
  </si>
  <si>
    <t>Солдатова Екатерина</t>
  </si>
  <si>
    <t>09.03.2006</t>
  </si>
  <si>
    <t>Солина Виктория</t>
  </si>
  <si>
    <t>19.01.2007</t>
  </si>
  <si>
    <t>Тарасова Виктория</t>
  </si>
  <si>
    <t>29.08.2007</t>
  </si>
  <si>
    <t>Тарасова Мария</t>
  </si>
  <si>
    <t>03.06.2006</t>
  </si>
  <si>
    <t>Телипко Ксения</t>
  </si>
  <si>
    <t>Тертышная Анна</t>
  </si>
  <si>
    <t>15.03.2006</t>
  </si>
  <si>
    <t>Тимошинова Алиса</t>
  </si>
  <si>
    <t>21.02.2008</t>
  </si>
  <si>
    <t>Тимошинова Арина</t>
  </si>
  <si>
    <t>Тишкина Марина</t>
  </si>
  <si>
    <t>25.03.2008</t>
  </si>
  <si>
    <t>Толмачева Анастасия</t>
  </si>
  <si>
    <t>21.11.2008</t>
  </si>
  <si>
    <t>Уварова Полина</t>
  </si>
  <si>
    <t>29.10.2008</t>
  </si>
  <si>
    <t>Устьянцева Виктория</t>
  </si>
  <si>
    <t>17.01.2007</t>
  </si>
  <si>
    <t>Фатеева Кристина</t>
  </si>
  <si>
    <t>Федюшина Валерия</t>
  </si>
  <si>
    <t>Феоктистова Ангелина</t>
  </si>
  <si>
    <t>19.08.2006</t>
  </si>
  <si>
    <t>Хайретдинова Алина</t>
  </si>
  <si>
    <t>14.06.2008</t>
  </si>
  <si>
    <t>Храмцова Полина</t>
  </si>
  <si>
    <t>31.07.2008</t>
  </si>
  <si>
    <t>Храпуцкая Ксения</t>
  </si>
  <si>
    <t>15.06.2007</t>
  </si>
  <si>
    <t>Чекурова Алиса</t>
  </si>
  <si>
    <t>25.01.2007</t>
  </si>
  <si>
    <t>Черкасова Дарья</t>
  </si>
  <si>
    <t>20.02.2007</t>
  </si>
  <si>
    <t>Чильчагова Варвара</t>
  </si>
  <si>
    <t>01.05.2008</t>
  </si>
  <si>
    <t>Чугунова Анна</t>
  </si>
  <si>
    <t>22.08.2006</t>
  </si>
  <si>
    <t>Шагиева Арина</t>
  </si>
  <si>
    <t>03.04.2007</t>
  </si>
  <si>
    <t>Шекунова Мария</t>
  </si>
  <si>
    <t>18.11.2007</t>
  </si>
  <si>
    <t>Якина Диана</t>
  </si>
  <si>
    <t>31.03.2006</t>
  </si>
  <si>
    <t>Якунченко Екатерина</t>
  </si>
  <si>
    <t>02.08.2008</t>
  </si>
  <si>
    <t>Веснина Арина</t>
  </si>
  <si>
    <t>Веснина Ксения</t>
  </si>
  <si>
    <t>Дерябина Лиана</t>
  </si>
  <si>
    <t>Щербаков Н.С.</t>
  </si>
  <si>
    <t>Бегларян Г.М.</t>
  </si>
  <si>
    <t>Колесников А.А.,Бабич К.В.</t>
  </si>
  <si>
    <t>Прокопова И.В.,Касаткина Л.В.</t>
  </si>
  <si>
    <t>Бабич К.В.</t>
  </si>
  <si>
    <t>Есипчук Д.И.,Бобров К.В.</t>
  </si>
  <si>
    <t>Есипчук Д.И.</t>
  </si>
  <si>
    <t>Петров Д.Ю.,Метликина Л.П.</t>
  </si>
  <si>
    <t>Гаврикова Г.В.</t>
  </si>
  <si>
    <t>Евдокименко П.А.</t>
  </si>
  <si>
    <t>Евдокименко П.А.,Викорчук И.С.</t>
  </si>
  <si>
    <t>Гавриков С.А.</t>
  </si>
  <si>
    <t>Прокопова И.В.,Петалова О.В.</t>
  </si>
  <si>
    <t>Бухарина О.Н.</t>
  </si>
  <si>
    <t>Берсенева Т.Г.,Горностаев М.В.,Матюхов Д.М.</t>
  </si>
  <si>
    <t>Викорчук И.С.,Соколов Д.А.</t>
  </si>
  <si>
    <t>Сергеев Д.А.,Сайко Р.И.,Храмцова Л.П.,Зиязов К.Г.,Сайко Е.В.</t>
  </si>
  <si>
    <t>Медведев Ю.А.</t>
  </si>
  <si>
    <t>Горностаев М.В.,Гуськов В.В.,Матюхов Д.М.</t>
  </si>
  <si>
    <t>Гвоздарева И.Б.,Прокопова И.В.</t>
  </si>
  <si>
    <t>Бегларян Г.М.,Сазанов Е.И.,Крайнова И.П.</t>
  </si>
  <si>
    <t>Бегларян Г.М.,Бибикин Е.В.,Копылев С.С.</t>
  </si>
  <si>
    <t>Бибикин Е.В.</t>
  </si>
  <si>
    <t>20-74-0011084</t>
  </si>
  <si>
    <t>20-74-0086593</t>
  </si>
  <si>
    <t>20-74-0011459</t>
  </si>
  <si>
    <t>20-74-0009225</t>
  </si>
  <si>
    <t>20-74-0083275</t>
  </si>
  <si>
    <t>19-74-0011818</t>
  </si>
  <si>
    <t>17-74-0042579</t>
  </si>
  <si>
    <t>20-74-0010319</t>
  </si>
  <si>
    <t>17-74-0042841</t>
  </si>
  <si>
    <t>20-74-0004766</t>
  </si>
  <si>
    <t>19-74-0042710</t>
  </si>
  <si>
    <t>17-74-0042539</t>
  </si>
  <si>
    <t>19-74-0040896</t>
  </si>
  <si>
    <t>18-74-0036449</t>
  </si>
  <si>
    <t>18-74-0055676</t>
  </si>
  <si>
    <t>18-74-0033349</t>
  </si>
  <si>
    <t>20-74-0010538</t>
  </si>
  <si>
    <t>18-74-0021880</t>
  </si>
  <si>
    <t>18-74-0036190</t>
  </si>
  <si>
    <t>18-74-0036192</t>
  </si>
  <si>
    <t>19-74-0047916</t>
  </si>
  <si>
    <t>20-74-0009307</t>
  </si>
  <si>
    <t>20-74-0059826</t>
  </si>
  <si>
    <t>19-74-0050234</t>
  </si>
  <si>
    <t>16-74-0001147</t>
  </si>
  <si>
    <t>19-74-0014163</t>
  </si>
  <si>
    <t>17-74-0072992</t>
  </si>
  <si>
    <t>16-74-0045528</t>
  </si>
  <si>
    <t>20-74-0009339</t>
  </si>
  <si>
    <t>17-74-0063451</t>
  </si>
  <si>
    <t>20-74-0086000</t>
  </si>
  <si>
    <t>18-74-0029330</t>
  </si>
  <si>
    <t>18-74-0001340</t>
  </si>
  <si>
    <t>20-74-0010474</t>
  </si>
  <si>
    <t>20-74-0010673</t>
  </si>
  <si>
    <t>18-74-0036584</t>
  </si>
  <si>
    <t>19-74-0014153</t>
  </si>
  <si>
    <t>20-74-0086015</t>
  </si>
  <si>
    <t>18-74-0086642</t>
  </si>
  <si>
    <t>15-74-0028293</t>
  </si>
  <si>
    <t>18-74-0039430</t>
  </si>
  <si>
    <t>19-74-0010159</t>
  </si>
  <si>
    <t>20-74-0064313</t>
  </si>
  <si>
    <t>20-74-0009289</t>
  </si>
  <si>
    <t>20-74-0009600</t>
  </si>
  <si>
    <t>20-74-0011047</t>
  </si>
  <si>
    <t>20-74-0083074</t>
  </si>
  <si>
    <t>18-74-0011394</t>
  </si>
  <si>
    <t>19-74-0010911</t>
  </si>
  <si>
    <t>20-74-0009687</t>
  </si>
  <si>
    <t>19-74-0039074</t>
  </si>
  <si>
    <t>19-74-0010950</t>
  </si>
  <si>
    <t>16-74-0002507</t>
  </si>
  <si>
    <t>18-74-0061877</t>
  </si>
  <si>
    <t>17-74-0051168</t>
  </si>
  <si>
    <t>19-74-0014502</t>
  </si>
  <si>
    <t>18-74-0043479</t>
  </si>
  <si>
    <t>15-74-0029058</t>
  </si>
  <si>
    <t>20-74-0010477</t>
  </si>
  <si>
    <t>18-74-0014444</t>
  </si>
  <si>
    <t>18-74-0022345</t>
  </si>
  <si>
    <t>20-74-0010068</t>
  </si>
  <si>
    <t>18-74-0069768</t>
  </si>
  <si>
    <t>16-74-0038807</t>
  </si>
  <si>
    <t>17-74-0059036</t>
  </si>
  <si>
    <t>20-74-0009334</t>
  </si>
  <si>
    <t>19-74-0009882</t>
  </si>
  <si>
    <t>16-74-0053323</t>
  </si>
  <si>
    <t>18-74-0002583</t>
  </si>
  <si>
    <t>16-74-0039074</t>
  </si>
  <si>
    <t>20-74-0010415</t>
  </si>
  <si>
    <t>18-74-0002476</t>
  </si>
  <si>
    <t>20-74-0011041</t>
  </si>
  <si>
    <t>15-74-0030127</t>
  </si>
  <si>
    <t>18-74-0062058</t>
  </si>
  <si>
    <t>15-74-0038530</t>
  </si>
  <si>
    <t>17-74-0007158</t>
  </si>
  <si>
    <t>17-74-0007185</t>
  </si>
  <si>
    <t>Алехина Дарья</t>
  </si>
  <si>
    <t>18.12.2003</t>
  </si>
  <si>
    <t>Захарова Анастасия</t>
  </si>
  <si>
    <t>21.04.2003</t>
  </si>
  <si>
    <t>Иванова Валерия</t>
  </si>
  <si>
    <t>Попенова Татьяна</t>
  </si>
  <si>
    <t>29.01.2003</t>
  </si>
  <si>
    <t>Бабин Тимофей</t>
  </si>
  <si>
    <t>14.10.2006</t>
  </si>
  <si>
    <t>Бобро Андрей</t>
  </si>
  <si>
    <t>06.03.2006</t>
  </si>
  <si>
    <t>Бойченко Никита</t>
  </si>
  <si>
    <t>26.02.2006</t>
  </si>
  <si>
    <t>Булаев Кирилл</t>
  </si>
  <si>
    <t>03.01.2006</t>
  </si>
  <si>
    <t>Веселик Александр</t>
  </si>
  <si>
    <t>07.01.2007</t>
  </si>
  <si>
    <t>Гильмитдинов Дмитрий</t>
  </si>
  <si>
    <t>05.01.2008</t>
  </si>
  <si>
    <t>Горбунов Андрей</t>
  </si>
  <si>
    <t>14.06.2006</t>
  </si>
  <si>
    <t>Гордиенко Николай</t>
  </si>
  <si>
    <t>01.05.2007</t>
  </si>
  <si>
    <t>Денисов Глеб</t>
  </si>
  <si>
    <t>27.06.2008</t>
  </si>
  <si>
    <t>Евченко Тимур</t>
  </si>
  <si>
    <t>04.09.2006</t>
  </si>
  <si>
    <t>Зайков Семен</t>
  </si>
  <si>
    <t>19.03.2007</t>
  </si>
  <si>
    <t>Затевахин Никита</t>
  </si>
  <si>
    <t>31.05.2006</t>
  </si>
  <si>
    <t>Ильин Константин</t>
  </si>
  <si>
    <t>31.10.2007</t>
  </si>
  <si>
    <t>Исмоналиев Тимур</t>
  </si>
  <si>
    <t>30.01.2006</t>
  </si>
  <si>
    <t>Климов Станислав</t>
  </si>
  <si>
    <t>09.05.2007</t>
  </si>
  <si>
    <t>Колосов Владимир</t>
  </si>
  <si>
    <t>Коновалов Степан</t>
  </si>
  <si>
    <t>07.02.2006</t>
  </si>
  <si>
    <t>Котомкин Владислав</t>
  </si>
  <si>
    <t>18.10.2006</t>
  </si>
  <si>
    <t>Краев Кирилл</t>
  </si>
  <si>
    <t>10.10.2008</t>
  </si>
  <si>
    <t>Кузнецов Данил</t>
  </si>
  <si>
    <t>01.07.2006</t>
  </si>
  <si>
    <t>Куликов Артем</t>
  </si>
  <si>
    <t>08.12.2008</t>
  </si>
  <si>
    <t>Кулишов Савелий</t>
  </si>
  <si>
    <t>17.05.2008</t>
  </si>
  <si>
    <t>Кульниязов Богдан</t>
  </si>
  <si>
    <t>11.05.2008</t>
  </si>
  <si>
    <t>Лапин Максим</t>
  </si>
  <si>
    <t>Луценко Максим</t>
  </si>
  <si>
    <t>13.11.2007</t>
  </si>
  <si>
    <t>Мезенцев Артем</t>
  </si>
  <si>
    <t>13.11.2006</t>
  </si>
  <si>
    <t>Михайлов Семен</t>
  </si>
  <si>
    <t>Михайлов Филипп</t>
  </si>
  <si>
    <t>18.01.2008</t>
  </si>
  <si>
    <t>Мосеев Семен</t>
  </si>
  <si>
    <t>23.10.2006</t>
  </si>
  <si>
    <t>Москвин Иван</t>
  </si>
  <si>
    <t>22.12.2008</t>
  </si>
  <si>
    <t>Мудрый Ярослав</t>
  </si>
  <si>
    <t>26.10.2007</t>
  </si>
  <si>
    <t>Мухачев Максим</t>
  </si>
  <si>
    <t>17.02.2006</t>
  </si>
  <si>
    <t>Неволин Владимир</t>
  </si>
  <si>
    <t>03.04.2008</t>
  </si>
  <si>
    <t>Невструев Александр</t>
  </si>
  <si>
    <t>09.01.2007</t>
  </si>
  <si>
    <t>Нечипуренко Дмитрий</t>
  </si>
  <si>
    <t>20.10.2006</t>
  </si>
  <si>
    <t>Новоселов Герман</t>
  </si>
  <si>
    <t>02.03.2008</t>
  </si>
  <si>
    <t>Овчинников Кирилл</t>
  </si>
  <si>
    <t>19.08.2008</t>
  </si>
  <si>
    <t>Осипенко Егор</t>
  </si>
  <si>
    <t>08.09.2007</t>
  </si>
  <si>
    <t>Передрей Даниил</t>
  </si>
  <si>
    <t>Петров Николай</t>
  </si>
  <si>
    <t>30.11.2006</t>
  </si>
  <si>
    <t>Печеркин Дмитрий</t>
  </si>
  <si>
    <t>19.02.2008</t>
  </si>
  <si>
    <t>Пилин Василий</t>
  </si>
  <si>
    <t>12.06.2008</t>
  </si>
  <si>
    <t>Плетнев Артем</t>
  </si>
  <si>
    <t>13.09.2008</t>
  </si>
  <si>
    <t>Подкидышев Богдан</t>
  </si>
  <si>
    <t>Потапов Иван</t>
  </si>
  <si>
    <t>Рубашка Александр</t>
  </si>
  <si>
    <t>11.04.2008</t>
  </si>
  <si>
    <t>Савенков Андрей</t>
  </si>
  <si>
    <t>2009</t>
  </si>
  <si>
    <t>Семенов Максим</t>
  </si>
  <si>
    <t>27.08.2006</t>
  </si>
  <si>
    <t>Соколов Иван</t>
  </si>
  <si>
    <t>08.05.2007</t>
  </si>
  <si>
    <t>Суслов Михаил</t>
  </si>
  <si>
    <t>15.08.2007</t>
  </si>
  <si>
    <t>Сухомлинов Максим</t>
  </si>
  <si>
    <t>28.09.2007</t>
  </si>
  <si>
    <t>Тихонов Алексей</t>
  </si>
  <si>
    <t>15.07.2008</t>
  </si>
  <si>
    <t>Филиппов Станислав</t>
  </si>
  <si>
    <t>23.11.2007</t>
  </si>
  <si>
    <t>Фоминых Артем</t>
  </si>
  <si>
    <t>31.05.2007</t>
  </si>
  <si>
    <t>Черемисин Семен</t>
  </si>
  <si>
    <t>14.04.2008</t>
  </si>
  <si>
    <t>Шакиров Арсений</t>
  </si>
  <si>
    <t>09.02.2007</t>
  </si>
  <si>
    <t>Шепелев Никита</t>
  </si>
  <si>
    <t>19.05.2006</t>
  </si>
  <si>
    <t>Юдин Александр</t>
  </si>
  <si>
    <t>22.07.2007</t>
  </si>
  <si>
    <t>Юлайханов Григорий</t>
  </si>
  <si>
    <t>20.01.2008</t>
  </si>
  <si>
    <t>Голубев Михаил</t>
  </si>
  <si>
    <t>Сурайкин Иван</t>
  </si>
  <si>
    <t>Клюшников Иван</t>
  </si>
  <si>
    <t>17.11.2003</t>
  </si>
  <si>
    <t>Шелдовицкий Владимир</t>
  </si>
  <si>
    <t>05.02.2003</t>
  </si>
  <si>
    <t>Борисов Михаил</t>
  </si>
  <si>
    <t>Берлет Иван</t>
  </si>
  <si>
    <t>13.11.2005</t>
  </si>
  <si>
    <t>Владимиров Никита</t>
  </si>
  <si>
    <t>29.04.2005</t>
  </si>
  <si>
    <t>19-74-0009738</t>
  </si>
  <si>
    <t>19-74-0014121</t>
  </si>
  <si>
    <t>19-74-0012526</t>
  </si>
  <si>
    <t>17-74-0044361</t>
  </si>
  <si>
    <t>18-74-0027582</t>
  </si>
  <si>
    <t>20-74-0009712</t>
  </si>
  <si>
    <t>15-74-0028492</t>
  </si>
  <si>
    <t>18-74-0002009</t>
  </si>
  <si>
    <t>20-74-0047496</t>
  </si>
  <si>
    <t>18-74-0040132</t>
  </si>
  <si>
    <t>20-74-0010018</t>
  </si>
  <si>
    <t>19-74-0009105</t>
  </si>
  <si>
    <t>17-74-0067474</t>
  </si>
  <si>
    <t>16-74-0062705</t>
  </si>
  <si>
    <t>16-74-0052308</t>
  </si>
  <si>
    <t>17-74-0010886</t>
  </si>
  <si>
    <t>16-74-0032038</t>
  </si>
  <si>
    <t>15-74-0021804</t>
  </si>
  <si>
    <t>20-74-0009301</t>
  </si>
  <si>
    <t>19-74-0002601</t>
  </si>
  <si>
    <t>20-74-0070403</t>
  </si>
  <si>
    <t>19-74-0014118</t>
  </si>
  <si>
    <t>19-74-0013357</t>
  </si>
  <si>
    <t>15-74-0032180</t>
  </si>
  <si>
    <t>20-74-0082074</t>
  </si>
  <si>
    <t>18-74-0036542</t>
  </si>
  <si>
    <t>16-74-0060905</t>
  </si>
  <si>
    <t>18-74-0001119</t>
  </si>
  <si>
    <t>18-74-0045164</t>
  </si>
  <si>
    <t>15-74-0023735</t>
  </si>
  <si>
    <t>16-74-002737_</t>
  </si>
  <si>
    <t>20-74-0010088</t>
  </si>
  <si>
    <t>19-74-00443112</t>
  </si>
  <si>
    <t>19-74-0059098</t>
  </si>
  <si>
    <t>19-74-0001255</t>
  </si>
  <si>
    <t>19-74-0001061</t>
  </si>
  <si>
    <t>20-74-0010411</t>
  </si>
  <si>
    <t>20-74-0005218</t>
  </si>
  <si>
    <t>20-74-0090292</t>
  </si>
  <si>
    <t>16-74-0011537</t>
  </si>
  <si>
    <t>19-74-0001331</t>
  </si>
  <si>
    <t>20-74-00090041</t>
  </si>
  <si>
    <t>16-74-0005263</t>
  </si>
  <si>
    <t>16-74-0001811</t>
  </si>
  <si>
    <t>17-74-0014864</t>
  </si>
  <si>
    <t>19-74-0014099</t>
  </si>
  <si>
    <t>20-74-0009316</t>
  </si>
  <si>
    <t>18-74-0037994</t>
  </si>
  <si>
    <t>19-74-0013902</t>
  </si>
  <si>
    <t>18-74-0020473</t>
  </si>
  <si>
    <t>17-74-0074065</t>
  </si>
  <si>
    <t>20-74-0017830</t>
  </si>
  <si>
    <t>21-74-0010147</t>
  </si>
  <si>
    <t>19-74-0000497</t>
  </si>
  <si>
    <t>Сергеев Д.А.,Бегларян Г.М.,Сайко Р.И.,Сайко Е.В.</t>
  </si>
  <si>
    <t>Петров Д.Ю.</t>
  </si>
  <si>
    <t>Бабич К.В.,Колесников А.А.</t>
  </si>
  <si>
    <t>Копылев С.С.Бибикин Е.В..</t>
  </si>
  <si>
    <t>вк</t>
  </si>
  <si>
    <t>ДЕВУШКИ IV ступень (13-15 лет)</t>
  </si>
  <si>
    <t>19.03.2021г.</t>
  </si>
  <si>
    <t>Популова Дарья</t>
  </si>
  <si>
    <t>21-74-0011420</t>
  </si>
  <si>
    <t>21-74-0010994</t>
  </si>
  <si>
    <t>Блажко Д.П., Колпаков В.Л.</t>
  </si>
  <si>
    <t>21-740010490</t>
  </si>
  <si>
    <t>15-74-0029679</t>
  </si>
  <si>
    <t>17-74-0042844</t>
  </si>
  <si>
    <t>19-74-0031280</t>
  </si>
  <si>
    <t>16-74-0002907</t>
  </si>
  <si>
    <t>15-74-0027742</t>
  </si>
  <si>
    <t>21-74-0011253</t>
  </si>
  <si>
    <t>21-74-0010873</t>
  </si>
  <si>
    <t>16-74-0057433</t>
  </si>
  <si>
    <t>15-74-0036116</t>
  </si>
  <si>
    <t>21-74-0000053</t>
  </si>
  <si>
    <t>21-74-0010893</t>
  </si>
  <si>
    <t>20-74-0076573</t>
  </si>
  <si>
    <t>21-74-0011288</t>
  </si>
  <si>
    <t>21-74-0012576</t>
  </si>
  <si>
    <t>17-74-0027043</t>
  </si>
  <si>
    <t>18-74-0014379</t>
  </si>
  <si>
    <t>18-74-0032730</t>
  </si>
  <si>
    <t>17-74-0037838</t>
  </si>
  <si>
    <t>16-74-0060778</t>
  </si>
  <si>
    <t>Трегубова В.В.</t>
  </si>
  <si>
    <t>9:25.3</t>
  </si>
  <si>
    <t>9:26.7</t>
  </si>
  <si>
    <t>9:40.2</t>
  </si>
  <si>
    <t>21-74-0012683</t>
  </si>
  <si>
    <t>среди юношей и девушек 2006-2008 г.р.</t>
  </si>
  <si>
    <t>IV ступень (13-15 лет)</t>
  </si>
  <si>
    <t>19.03.2021</t>
  </si>
  <si>
    <t>Аржанникова Н.М.</t>
  </si>
  <si>
    <t>21-74-0012871</t>
  </si>
  <si>
    <t>21-74-0012875</t>
  </si>
  <si>
    <t>ЮНОШИ IV ступень (13-15 лет)</t>
  </si>
  <si>
    <t>8:00,8</t>
  </si>
  <si>
    <t>8:17,5</t>
  </si>
  <si>
    <t>8:35.3</t>
  </si>
  <si>
    <t>Милованцев Михаил</t>
  </si>
  <si>
    <t>18-74-0032736</t>
  </si>
  <si>
    <t>Гавриковы Г.В., С.А.</t>
  </si>
  <si>
    <t>8:32,6</t>
  </si>
  <si>
    <t>8:17,7</t>
  </si>
  <si>
    <t>20-74-0090067</t>
  </si>
  <si>
    <t>8:15,2</t>
  </si>
  <si>
    <t>7:59,2</t>
  </si>
  <si>
    <t>7:43,0</t>
  </si>
  <si>
    <t>7:33.4</t>
  </si>
  <si>
    <t>7:46,1</t>
  </si>
  <si>
    <t>8:26,3</t>
  </si>
  <si>
    <t>9:41,7</t>
  </si>
  <si>
    <t>18-74-0060128</t>
  </si>
  <si>
    <t>9:45,6</t>
  </si>
  <si>
    <t>21-74-0010869</t>
  </si>
  <si>
    <t>16-74-0012016</t>
  </si>
  <si>
    <t>Караджаев Даниил</t>
  </si>
  <si>
    <t>17-74-0017567</t>
  </si>
  <si>
    <t>19-74-0011024</t>
  </si>
  <si>
    <t>8:34,7</t>
  </si>
  <si>
    <t>17-74-0019185</t>
  </si>
  <si>
    <t>21-74-0011275</t>
  </si>
  <si>
    <t>9:15,4</t>
  </si>
  <si>
    <t>21-74-0010299</t>
  </si>
  <si>
    <t>9:38.1</t>
  </si>
  <si>
    <t>20-74-0016438</t>
  </si>
  <si>
    <t>9:49,4</t>
  </si>
  <si>
    <t xml:space="preserve">Валитов </t>
  </si>
  <si>
    <t>8:52,9</t>
  </si>
  <si>
    <t>9:53,7</t>
  </si>
  <si>
    <t>21-74-0010413</t>
  </si>
  <si>
    <t>21-74-0009785</t>
  </si>
  <si>
    <t>21-74-0010670</t>
  </si>
  <si>
    <t>10:21,0</t>
  </si>
  <si>
    <t>Веселов Павел</t>
  </si>
  <si>
    <t>21-74-0009554</t>
  </si>
  <si>
    <t>8:36,5</t>
  </si>
  <si>
    <t>21-74-0006551</t>
  </si>
  <si>
    <t>Петалова О.В.</t>
  </si>
  <si>
    <t>9:48,6</t>
  </si>
  <si>
    <t>Выпускники</t>
  </si>
  <si>
    <t>3км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</si>
</sst>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u/>
      <sz val="18"/>
      <color theme="1"/>
      <name val="Calibri"/>
      <family val="2"/>
      <charset val="204"/>
      <scheme val="minor"/>
    </font>
    <font>
      <u/>
      <sz val="20"/>
      <color theme="1"/>
      <name val="Calibri"/>
      <family val="2"/>
      <charset val="204"/>
      <scheme val="minor"/>
    </font>
    <font>
      <u/>
      <sz val="2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49" fontId="4" fillId="0" borderId="2">
      <alignment shrinkToFit="1"/>
    </xf>
    <xf numFmtId="49" fontId="4" fillId="0" borderId="2">
      <alignment shrinkToFit="1"/>
    </xf>
    <xf numFmtId="49" fontId="4" fillId="0" borderId="2">
      <alignment shrinkToFit="1"/>
    </xf>
    <xf numFmtId="0" fontId="4" fillId="0" borderId="0"/>
    <xf numFmtId="49" fontId="4" fillId="0" borderId="2">
      <alignment shrinkToFit="1"/>
    </xf>
    <xf numFmtId="0" fontId="4" fillId="0" borderId="0"/>
  </cellStyleXfs>
  <cellXfs count="182">
    <xf numFmtId="0" fontId="0" fillId="0" borderId="0" xfId="0"/>
    <xf numFmtId="0" fontId="0" fillId="0" borderId="2" xfId="0" applyFill="1" applyBorder="1" applyAlignment="1">
      <alignment shrinkToFit="1"/>
    </xf>
    <xf numFmtId="0" fontId="0" fillId="0" borderId="2" xfId="0" applyFill="1" applyBorder="1" applyAlignment="1">
      <alignment horizontal="center" shrinkToFit="1"/>
    </xf>
    <xf numFmtId="49" fontId="7" fillId="0" borderId="0" xfId="0" applyNumberFormat="1" applyFont="1" applyBorder="1" applyAlignment="1"/>
    <xf numFmtId="49" fontId="0" fillId="0" borderId="0" xfId="0" applyNumberFormat="1" applyFont="1" applyBorder="1" applyAlignment="1"/>
    <xf numFmtId="49" fontId="7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/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/>
    </xf>
    <xf numFmtId="49" fontId="15" fillId="0" borderId="0" xfId="6" applyNumberFormat="1" applyFont="1" applyBorder="1" applyAlignment="1">
      <alignment vertical="justify"/>
    </xf>
    <xf numFmtId="0" fontId="16" fillId="0" borderId="0" xfId="0" applyNumberFormat="1" applyFont="1" applyBorder="1" applyAlignment="1">
      <alignment vertical="top" wrapText="1" shrinkToFit="1"/>
    </xf>
    <xf numFmtId="0" fontId="15" fillId="0" borderId="0" xfId="0" applyNumberFormat="1" applyFont="1" applyBorder="1" applyAlignment="1">
      <alignment vertical="top" wrapText="1" shrinkToFit="1"/>
    </xf>
    <xf numFmtId="49" fontId="15" fillId="0" borderId="0" xfId="6" applyNumberFormat="1" applyFont="1" applyBorder="1" applyAlignment="1">
      <alignment horizontal="center" vertical="justify"/>
    </xf>
    <xf numFmtId="49" fontId="15" fillId="0" borderId="0" xfId="6" applyNumberFormat="1" applyFont="1" applyAlignment="1">
      <alignment horizontal="center" vertical="justify" wrapText="1"/>
    </xf>
    <xf numFmtId="49" fontId="15" fillId="0" borderId="0" xfId="6" applyNumberFormat="1" applyFont="1" applyAlignment="1">
      <alignment horizontal="center" vertical="justify"/>
    </xf>
    <xf numFmtId="49" fontId="15" fillId="0" borderId="0" xfId="6" applyNumberFormat="1" applyFont="1" applyAlignment="1">
      <alignment horizontal="left" vertical="justify" wrapText="1"/>
    </xf>
    <xf numFmtId="49" fontId="15" fillId="0" borderId="0" xfId="6" applyNumberFormat="1" applyFont="1" applyAlignment="1">
      <alignment vertical="justify"/>
    </xf>
    <xf numFmtId="49" fontId="15" fillId="0" borderId="0" xfId="6" applyNumberFormat="1" applyFont="1" applyBorder="1" applyAlignment="1">
      <alignment wrapText="1"/>
    </xf>
    <xf numFmtId="49" fontId="15" fillId="0" borderId="0" xfId="6" applyNumberFormat="1" applyFont="1" applyFill="1" applyBorder="1" applyAlignment="1">
      <alignment vertical="justify"/>
    </xf>
    <xf numFmtId="0" fontId="15" fillId="0" borderId="0" xfId="0" applyNumberFormat="1" applyFont="1" applyFill="1" applyBorder="1" applyAlignment="1">
      <alignment vertical="top" wrapText="1" shrinkToFit="1"/>
    </xf>
    <xf numFmtId="49" fontId="15" fillId="0" borderId="0" xfId="6" applyNumberFormat="1" applyFont="1" applyFill="1" applyBorder="1" applyAlignment="1">
      <alignment horizontal="center" vertical="justify"/>
    </xf>
    <xf numFmtId="49" fontId="15" fillId="0" borderId="0" xfId="6" applyNumberFormat="1" applyFont="1" applyFill="1" applyAlignment="1">
      <alignment horizontal="center" vertical="justify" wrapText="1"/>
    </xf>
    <xf numFmtId="49" fontId="15" fillId="0" borderId="0" xfId="6" applyNumberFormat="1" applyFont="1" applyFill="1" applyAlignment="1">
      <alignment horizontal="center" vertical="justify"/>
    </xf>
    <xf numFmtId="49" fontId="15" fillId="0" borderId="0" xfId="6" applyNumberFormat="1" applyFont="1" applyFill="1" applyAlignment="1">
      <alignment horizontal="left" vertical="justify" wrapText="1"/>
    </xf>
    <xf numFmtId="49" fontId="15" fillId="0" borderId="0" xfId="6" applyNumberFormat="1" applyFont="1" applyFill="1" applyAlignment="1">
      <alignment vertical="justify"/>
    </xf>
    <xf numFmtId="0" fontId="15" fillId="0" borderId="0" xfId="6" applyFont="1" applyFill="1" applyBorder="1" applyAlignment="1">
      <alignment vertical="justify" wrapText="1"/>
    </xf>
    <xf numFmtId="0" fontId="16" fillId="0" borderId="0" xfId="0" applyNumberFormat="1" applyFont="1" applyFill="1" applyBorder="1" applyAlignment="1">
      <alignment vertical="top" wrapText="1" shrinkToFit="1"/>
    </xf>
    <xf numFmtId="0" fontId="15" fillId="0" borderId="0" xfId="0" applyNumberFormat="1" applyFont="1" applyFill="1" applyBorder="1" applyAlignment="1">
      <alignment vertical="center" wrapText="1" shrinkToFit="1"/>
    </xf>
    <xf numFmtId="49" fontId="12" fillId="0" borderId="0" xfId="0" applyNumberFormat="1" applyFont="1" applyFill="1" applyBorder="1" applyAlignment="1"/>
    <xf numFmtId="49" fontId="12" fillId="0" borderId="0" xfId="0" applyNumberFormat="1" applyFont="1" applyFill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14" fillId="0" borderId="0" xfId="1" applyNumberFormat="1" applyFont="1" applyBorder="1" applyAlignment="1">
      <alignment vertical="top"/>
    </xf>
    <xf numFmtId="49" fontId="14" fillId="0" borderId="0" xfId="1" applyNumberFormat="1" applyFont="1" applyBorder="1" applyAlignment="1">
      <alignment horizontal="right" vertical="top"/>
    </xf>
    <xf numFmtId="49" fontId="14" fillId="0" borderId="0" xfId="1" applyNumberFormat="1" applyFont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shrinkToFit="1"/>
    </xf>
    <xf numFmtId="0" fontId="1" fillId="0" borderId="0" xfId="0" applyFont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2" xfId="0" applyFont="1" applyFill="1" applyBorder="1" applyAlignment="1">
      <alignment shrinkToFit="1"/>
    </xf>
    <xf numFmtId="0" fontId="1" fillId="2" borderId="2" xfId="0" applyFont="1" applyFill="1" applyBorder="1" applyAlignment="1">
      <alignment horizontal="center" shrinkToFit="1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1" fontId="1" fillId="0" borderId="2" xfId="0" applyNumberFormat="1" applyFont="1" applyFill="1" applyBorder="1" applyAlignment="1">
      <alignment horizontal="center"/>
    </xf>
    <xf numFmtId="49" fontId="13" fillId="0" borderId="0" xfId="0" applyNumberFormat="1" applyFont="1" applyBorder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shrinkToFit="1"/>
    </xf>
    <xf numFmtId="0" fontId="17" fillId="0" borderId="2" xfId="0" applyFont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164" fontId="1" fillId="2" borderId="7" xfId="0" applyNumberFormat="1" applyFont="1" applyFill="1" applyBorder="1" applyAlignment="1">
      <alignment horizontal="center" shrinkToFit="1"/>
    </xf>
    <xf numFmtId="0" fontId="0" fillId="0" borderId="2" xfId="0" applyBorder="1"/>
    <xf numFmtId="0" fontId="0" fillId="3" borderId="2" xfId="0" applyFill="1" applyBorder="1"/>
    <xf numFmtId="14" fontId="0" fillId="0" borderId="2" xfId="0" applyNumberFormat="1" applyBorder="1" applyAlignment="1">
      <alignment horizontal="left"/>
    </xf>
    <xf numFmtId="0" fontId="3" fillId="0" borderId="2" xfId="0" applyFont="1" applyBorder="1" applyAlignment="1">
      <alignment horizontal="center" shrinkToFit="1"/>
    </xf>
    <xf numFmtId="0" fontId="2" fillId="0" borderId="2" xfId="0" applyFont="1" applyBorder="1"/>
    <xf numFmtId="0" fontId="0" fillId="2" borderId="2" xfId="0" applyFill="1" applyBorder="1"/>
    <xf numFmtId="164" fontId="1" fillId="2" borderId="2" xfId="0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 shrinkToFit="1"/>
    </xf>
    <xf numFmtId="1" fontId="1" fillId="0" borderId="0" xfId="0" applyNumberFormat="1" applyFont="1" applyFill="1" applyAlignment="1">
      <alignment horizontal="center" shrinkToFit="1"/>
    </xf>
    <xf numFmtId="0" fontId="1" fillId="0" borderId="0" xfId="0" applyFont="1" applyFill="1" applyAlignment="1">
      <alignment horizontal="right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shrinkToFit="1"/>
    </xf>
    <xf numFmtId="0" fontId="0" fillId="0" borderId="2" xfId="0" applyBorder="1" applyAlignment="1">
      <alignment shrinkToFit="1"/>
    </xf>
    <xf numFmtId="1" fontId="1" fillId="0" borderId="2" xfId="0" applyNumberFormat="1" applyFont="1" applyFill="1" applyBorder="1" applyAlignment="1">
      <alignment horizontal="center" shrinkToFit="1"/>
    </xf>
    <xf numFmtId="0" fontId="0" fillId="3" borderId="2" xfId="0" applyFill="1" applyBorder="1" applyAlignment="1">
      <alignment shrinkToFit="1"/>
    </xf>
    <xf numFmtId="0" fontId="1" fillId="3" borderId="0" xfId="0" applyFont="1" applyFill="1" applyAlignment="1">
      <alignment shrinkToFit="1"/>
    </xf>
    <xf numFmtId="0" fontId="1" fillId="0" borderId="2" xfId="0" applyFont="1" applyBorder="1" applyAlignment="1">
      <alignment horizontal="center" shrinkToFit="1"/>
    </xf>
    <xf numFmtId="14" fontId="0" fillId="0" borderId="2" xfId="0" applyNumberFormat="1" applyBorder="1" applyAlignment="1">
      <alignment horizontal="left" shrinkToFit="1"/>
    </xf>
    <xf numFmtId="0" fontId="1" fillId="0" borderId="7" xfId="0" applyFont="1" applyBorder="1" applyAlignment="1">
      <alignment horizontal="center" shrinkToFit="1"/>
    </xf>
    <xf numFmtId="164" fontId="1" fillId="0" borderId="2" xfId="0" applyNumberFormat="1" applyFont="1" applyBorder="1" applyAlignment="1">
      <alignment horizontal="center" shrinkToFit="1"/>
    </xf>
    <xf numFmtId="164" fontId="1" fillId="0" borderId="7" xfId="0" applyNumberFormat="1" applyFont="1" applyBorder="1" applyAlignment="1">
      <alignment horizontal="center" shrinkToFit="1"/>
    </xf>
    <xf numFmtId="0" fontId="0" fillId="2" borderId="2" xfId="0" applyFill="1" applyBorder="1" applyAlignment="1">
      <alignment shrinkToFit="1"/>
    </xf>
    <xf numFmtId="0" fontId="2" fillId="0" borderId="1" xfId="0" applyFont="1" applyFill="1" applyBorder="1" applyAlignment="1">
      <alignment horizontal="center" vertical="center" wrapText="1"/>
    </xf>
    <xf numFmtId="47" fontId="1" fillId="2" borderId="2" xfId="0" applyNumberFormat="1" applyFont="1" applyFill="1" applyBorder="1" applyAlignment="1">
      <alignment horizontal="center" shrinkToFit="1"/>
    </xf>
    <xf numFmtId="47" fontId="1" fillId="0" borderId="2" xfId="0" applyNumberFormat="1" applyFont="1" applyFill="1" applyBorder="1" applyAlignment="1">
      <alignment horizontal="center" shrinkToFit="1"/>
    </xf>
    <xf numFmtId="47" fontId="1" fillId="0" borderId="0" xfId="0" applyNumberFormat="1" applyFont="1" applyFill="1" applyBorder="1" applyAlignment="1">
      <alignment horizontal="center" shrinkToFit="1"/>
    </xf>
    <xf numFmtId="0" fontId="1" fillId="5" borderId="2" xfId="0" applyFont="1" applyFill="1" applyBorder="1" applyAlignment="1">
      <alignment horizontal="center" shrinkToFi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/>
    <xf numFmtId="47" fontId="1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47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shrinkToFit="1"/>
    </xf>
    <xf numFmtId="47" fontId="1" fillId="2" borderId="2" xfId="0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shrinkToFit="1"/>
    </xf>
    <xf numFmtId="1" fontId="1" fillId="7" borderId="2" xfId="0" applyNumberFormat="1" applyFont="1" applyFill="1" applyBorder="1" applyAlignment="1">
      <alignment horizontal="center"/>
    </xf>
    <xf numFmtId="47" fontId="1" fillId="7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 shrinkToFit="1"/>
    </xf>
    <xf numFmtId="0" fontId="0" fillId="7" borderId="2" xfId="0" applyFont="1" applyFill="1" applyBorder="1"/>
    <xf numFmtId="0" fontId="0" fillId="7" borderId="2" xfId="0" applyFont="1" applyFill="1" applyBorder="1" applyAlignment="1">
      <alignment horizontal="center"/>
    </xf>
    <xf numFmtId="1" fontId="0" fillId="7" borderId="2" xfId="0" applyNumberFormat="1" applyFont="1" applyFill="1" applyBorder="1" applyAlignment="1">
      <alignment horizontal="center"/>
    </xf>
    <xf numFmtId="47" fontId="0" fillId="7" borderId="2" xfId="0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 shrinkToFit="1"/>
    </xf>
    <xf numFmtId="0" fontId="1" fillId="8" borderId="2" xfId="0" applyFont="1" applyFill="1" applyBorder="1"/>
    <xf numFmtId="0" fontId="0" fillId="8" borderId="2" xfId="0" applyFill="1" applyBorder="1"/>
    <xf numFmtId="0" fontId="1" fillId="8" borderId="2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shrinkToFit="1"/>
    </xf>
    <xf numFmtId="1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/>
    <xf numFmtId="0" fontId="0" fillId="3" borderId="2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left"/>
    </xf>
    <xf numFmtId="0" fontId="0" fillId="7" borderId="2" xfId="0" applyFill="1" applyBorder="1"/>
    <xf numFmtId="14" fontId="0" fillId="7" borderId="2" xfId="0" applyNumberFormat="1" applyFont="1" applyFill="1" applyBorder="1" applyAlignment="1">
      <alignment horizontal="left"/>
    </xf>
    <xf numFmtId="0" fontId="0" fillId="7" borderId="2" xfId="0" applyFont="1" applyFill="1" applyBorder="1" applyAlignment="1">
      <alignment horizontal="left"/>
    </xf>
    <xf numFmtId="0" fontId="0" fillId="8" borderId="2" xfId="0" applyFill="1" applyBorder="1" applyAlignment="1">
      <alignment shrinkToFit="1"/>
    </xf>
    <xf numFmtId="1" fontId="1" fillId="8" borderId="2" xfId="0" applyNumberFormat="1" applyFont="1" applyFill="1" applyBorder="1" applyAlignment="1">
      <alignment horizontal="center"/>
    </xf>
    <xf numFmtId="47" fontId="1" fillId="8" borderId="2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 shrinkToFit="1"/>
    </xf>
    <xf numFmtId="0" fontId="1" fillId="8" borderId="0" xfId="0" applyFont="1" applyFill="1"/>
    <xf numFmtId="14" fontId="0" fillId="8" borderId="2" xfId="0" applyNumberFormat="1" applyFill="1" applyBorder="1" applyAlignment="1">
      <alignment horizontal="left"/>
    </xf>
    <xf numFmtId="0" fontId="1" fillId="6" borderId="0" xfId="0" applyFont="1" applyFill="1" applyAlignment="1">
      <alignment shrinkToFit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17" fillId="0" borderId="0" xfId="0" applyFont="1" applyFill="1" applyAlignment="1">
      <alignment horizontal="center" shrinkToFit="1"/>
    </xf>
    <xf numFmtId="49" fontId="17" fillId="0" borderId="0" xfId="0" applyNumberFormat="1" applyFont="1" applyFill="1" applyAlignment="1">
      <alignment horizontal="center" shrinkToFit="1"/>
    </xf>
    <xf numFmtId="1" fontId="17" fillId="0" borderId="0" xfId="0" applyNumberFormat="1" applyFont="1" applyFill="1" applyAlignment="1">
      <alignment horizontal="center" shrinkToFit="1"/>
    </xf>
    <xf numFmtId="0" fontId="17" fillId="0" borderId="0" xfId="0" applyFont="1" applyFill="1" applyAlignment="1">
      <alignment shrinkToFit="1"/>
    </xf>
    <xf numFmtId="0" fontId="0" fillId="10" borderId="2" xfId="0" applyFill="1" applyBorder="1"/>
    <xf numFmtId="0" fontId="17" fillId="10" borderId="0" xfId="0" applyFont="1" applyFill="1" applyAlignment="1">
      <alignment shrinkToFit="1"/>
    </xf>
    <xf numFmtId="0" fontId="17" fillId="9" borderId="2" xfId="0" applyFont="1" applyFill="1" applyBorder="1" applyAlignment="1">
      <alignment horizontal="center" shrinkToFit="1"/>
    </xf>
    <xf numFmtId="0" fontId="17" fillId="9" borderId="2" xfId="0" applyFont="1" applyFill="1" applyBorder="1" applyAlignment="1">
      <alignment shrinkToFit="1"/>
    </xf>
    <xf numFmtId="0" fontId="17" fillId="9" borderId="7" xfId="0" applyFont="1" applyFill="1" applyBorder="1" applyAlignment="1">
      <alignment horizontal="center" shrinkToFit="1"/>
    </xf>
    <xf numFmtId="164" fontId="17" fillId="9" borderId="2" xfId="0" applyNumberFormat="1" applyFont="1" applyFill="1" applyBorder="1" applyAlignment="1">
      <alignment horizontal="center" shrinkToFit="1"/>
    </xf>
    <xf numFmtId="49" fontId="17" fillId="9" borderId="2" xfId="0" applyNumberFormat="1" applyFont="1" applyFill="1" applyBorder="1" applyAlignment="1">
      <alignment horizontal="center" shrinkToFit="1"/>
    </xf>
    <xf numFmtId="1" fontId="17" fillId="9" borderId="2" xfId="0" applyNumberFormat="1" applyFont="1" applyFill="1" applyBorder="1" applyAlignment="1">
      <alignment horizontal="center" shrinkToFit="1"/>
    </xf>
    <xf numFmtId="47" fontId="17" fillId="9" borderId="2" xfId="0" applyNumberFormat="1" applyFont="1" applyFill="1" applyBorder="1" applyAlignment="1">
      <alignment shrinkToFit="1"/>
    </xf>
    <xf numFmtId="0" fontId="17" fillId="9" borderId="8" xfId="0" applyFont="1" applyFill="1" applyBorder="1" applyAlignment="1">
      <alignment horizontal="center" shrinkToFit="1"/>
    </xf>
    <xf numFmtId="164" fontId="17" fillId="9" borderId="7" xfId="0" applyNumberFormat="1" applyFont="1" applyFill="1" applyBorder="1" applyAlignment="1">
      <alignment horizontal="center" shrinkToFit="1"/>
    </xf>
    <xf numFmtId="49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6" borderId="0" xfId="0" applyFont="1" applyFill="1"/>
  </cellXfs>
  <cellStyles count="7">
    <cellStyle name="1 2" xfId="2"/>
    <cellStyle name="1 3" xfId="3"/>
    <cellStyle name="1 4 2" xfId="5"/>
    <cellStyle name="Обычный" xfId="0" builtinId="0"/>
    <cellStyle name="Обычный 10" xfId="4"/>
    <cellStyle name="Обычный 2 2" xfId="1"/>
    <cellStyle name="Обычный_ПО 1989-90 10-11.06.2006г.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view="pageBreakPreview" topLeftCell="A4" zoomScale="60" workbookViewId="0">
      <selection activeCell="H20" sqref="H20"/>
    </sheetView>
  </sheetViews>
  <sheetFormatPr defaultRowHeight="15" x14ac:dyDescent="0.25"/>
  <cols>
    <col min="1" max="1" width="48.85546875" style="4" customWidth="1"/>
    <col min="2" max="9" width="9.140625" style="4"/>
    <col min="10" max="10" width="6.28515625" style="4" customWidth="1"/>
    <col min="11" max="256" width="9.140625" style="4"/>
    <col min="257" max="257" width="48.85546875" style="4" customWidth="1"/>
    <col min="258" max="265" width="9.140625" style="4"/>
    <col min="266" max="266" width="6.28515625" style="4" customWidth="1"/>
    <col min="267" max="512" width="9.140625" style="4"/>
    <col min="513" max="513" width="48.85546875" style="4" customWidth="1"/>
    <col min="514" max="521" width="9.140625" style="4"/>
    <col min="522" max="522" width="6.28515625" style="4" customWidth="1"/>
    <col min="523" max="768" width="9.140625" style="4"/>
    <col min="769" max="769" width="48.85546875" style="4" customWidth="1"/>
    <col min="770" max="777" width="9.140625" style="4"/>
    <col min="778" max="778" width="6.28515625" style="4" customWidth="1"/>
    <col min="779" max="1024" width="9.140625" style="4"/>
    <col min="1025" max="1025" width="48.85546875" style="4" customWidth="1"/>
    <col min="1026" max="1033" width="9.140625" style="4"/>
    <col min="1034" max="1034" width="6.28515625" style="4" customWidth="1"/>
    <col min="1035" max="1280" width="9.140625" style="4"/>
    <col min="1281" max="1281" width="48.85546875" style="4" customWidth="1"/>
    <col min="1282" max="1289" width="9.140625" style="4"/>
    <col min="1290" max="1290" width="6.28515625" style="4" customWidth="1"/>
    <col min="1291" max="1536" width="9.140625" style="4"/>
    <col min="1537" max="1537" width="48.85546875" style="4" customWidth="1"/>
    <col min="1538" max="1545" width="9.140625" style="4"/>
    <col min="1546" max="1546" width="6.28515625" style="4" customWidth="1"/>
    <col min="1547" max="1792" width="9.140625" style="4"/>
    <col min="1793" max="1793" width="48.85546875" style="4" customWidth="1"/>
    <col min="1794" max="1801" width="9.140625" style="4"/>
    <col min="1802" max="1802" width="6.28515625" style="4" customWidth="1"/>
    <col min="1803" max="2048" width="9.140625" style="4"/>
    <col min="2049" max="2049" width="48.85546875" style="4" customWidth="1"/>
    <col min="2050" max="2057" width="9.140625" style="4"/>
    <col min="2058" max="2058" width="6.28515625" style="4" customWidth="1"/>
    <col min="2059" max="2304" width="9.140625" style="4"/>
    <col min="2305" max="2305" width="48.85546875" style="4" customWidth="1"/>
    <col min="2306" max="2313" width="9.140625" style="4"/>
    <col min="2314" max="2314" width="6.28515625" style="4" customWidth="1"/>
    <col min="2315" max="2560" width="9.140625" style="4"/>
    <col min="2561" max="2561" width="48.85546875" style="4" customWidth="1"/>
    <col min="2562" max="2569" width="9.140625" style="4"/>
    <col min="2570" max="2570" width="6.28515625" style="4" customWidth="1"/>
    <col min="2571" max="2816" width="9.140625" style="4"/>
    <col min="2817" max="2817" width="48.85546875" style="4" customWidth="1"/>
    <col min="2818" max="2825" width="9.140625" style="4"/>
    <col min="2826" max="2826" width="6.28515625" style="4" customWidth="1"/>
    <col min="2827" max="3072" width="9.140625" style="4"/>
    <col min="3073" max="3073" width="48.85546875" style="4" customWidth="1"/>
    <col min="3074" max="3081" width="9.140625" style="4"/>
    <col min="3082" max="3082" width="6.28515625" style="4" customWidth="1"/>
    <col min="3083" max="3328" width="9.140625" style="4"/>
    <col min="3329" max="3329" width="48.85546875" style="4" customWidth="1"/>
    <col min="3330" max="3337" width="9.140625" style="4"/>
    <col min="3338" max="3338" width="6.28515625" style="4" customWidth="1"/>
    <col min="3339" max="3584" width="9.140625" style="4"/>
    <col min="3585" max="3585" width="48.85546875" style="4" customWidth="1"/>
    <col min="3586" max="3593" width="9.140625" style="4"/>
    <col min="3594" max="3594" width="6.28515625" style="4" customWidth="1"/>
    <col min="3595" max="3840" width="9.140625" style="4"/>
    <col min="3841" max="3841" width="48.85546875" style="4" customWidth="1"/>
    <col min="3842" max="3849" width="9.140625" style="4"/>
    <col min="3850" max="3850" width="6.28515625" style="4" customWidth="1"/>
    <col min="3851" max="4096" width="9.140625" style="4"/>
    <col min="4097" max="4097" width="48.85546875" style="4" customWidth="1"/>
    <col min="4098" max="4105" width="9.140625" style="4"/>
    <col min="4106" max="4106" width="6.28515625" style="4" customWidth="1"/>
    <col min="4107" max="4352" width="9.140625" style="4"/>
    <col min="4353" max="4353" width="48.85546875" style="4" customWidth="1"/>
    <col min="4354" max="4361" width="9.140625" style="4"/>
    <col min="4362" max="4362" width="6.28515625" style="4" customWidth="1"/>
    <col min="4363" max="4608" width="9.140625" style="4"/>
    <col min="4609" max="4609" width="48.85546875" style="4" customWidth="1"/>
    <col min="4610" max="4617" width="9.140625" style="4"/>
    <col min="4618" max="4618" width="6.28515625" style="4" customWidth="1"/>
    <col min="4619" max="4864" width="9.140625" style="4"/>
    <col min="4865" max="4865" width="48.85546875" style="4" customWidth="1"/>
    <col min="4866" max="4873" width="9.140625" style="4"/>
    <col min="4874" max="4874" width="6.28515625" style="4" customWidth="1"/>
    <col min="4875" max="5120" width="9.140625" style="4"/>
    <col min="5121" max="5121" width="48.85546875" style="4" customWidth="1"/>
    <col min="5122" max="5129" width="9.140625" style="4"/>
    <col min="5130" max="5130" width="6.28515625" style="4" customWidth="1"/>
    <col min="5131" max="5376" width="9.140625" style="4"/>
    <col min="5377" max="5377" width="48.85546875" style="4" customWidth="1"/>
    <col min="5378" max="5385" width="9.140625" style="4"/>
    <col min="5386" max="5386" width="6.28515625" style="4" customWidth="1"/>
    <col min="5387" max="5632" width="9.140625" style="4"/>
    <col min="5633" max="5633" width="48.85546875" style="4" customWidth="1"/>
    <col min="5634" max="5641" width="9.140625" style="4"/>
    <col min="5642" max="5642" width="6.28515625" style="4" customWidth="1"/>
    <col min="5643" max="5888" width="9.140625" style="4"/>
    <col min="5889" max="5889" width="48.85546875" style="4" customWidth="1"/>
    <col min="5890" max="5897" width="9.140625" style="4"/>
    <col min="5898" max="5898" width="6.28515625" style="4" customWidth="1"/>
    <col min="5899" max="6144" width="9.140625" style="4"/>
    <col min="6145" max="6145" width="48.85546875" style="4" customWidth="1"/>
    <col min="6146" max="6153" width="9.140625" style="4"/>
    <col min="6154" max="6154" width="6.28515625" style="4" customWidth="1"/>
    <col min="6155" max="6400" width="9.140625" style="4"/>
    <col min="6401" max="6401" width="48.85546875" style="4" customWidth="1"/>
    <col min="6402" max="6409" width="9.140625" style="4"/>
    <col min="6410" max="6410" width="6.28515625" style="4" customWidth="1"/>
    <col min="6411" max="6656" width="9.140625" style="4"/>
    <col min="6657" max="6657" width="48.85546875" style="4" customWidth="1"/>
    <col min="6658" max="6665" width="9.140625" style="4"/>
    <col min="6666" max="6666" width="6.28515625" style="4" customWidth="1"/>
    <col min="6667" max="6912" width="9.140625" style="4"/>
    <col min="6913" max="6913" width="48.85546875" style="4" customWidth="1"/>
    <col min="6914" max="6921" width="9.140625" style="4"/>
    <col min="6922" max="6922" width="6.28515625" style="4" customWidth="1"/>
    <col min="6923" max="7168" width="9.140625" style="4"/>
    <col min="7169" max="7169" width="48.85546875" style="4" customWidth="1"/>
    <col min="7170" max="7177" width="9.140625" style="4"/>
    <col min="7178" max="7178" width="6.28515625" style="4" customWidth="1"/>
    <col min="7179" max="7424" width="9.140625" style="4"/>
    <col min="7425" max="7425" width="48.85546875" style="4" customWidth="1"/>
    <col min="7426" max="7433" width="9.140625" style="4"/>
    <col min="7434" max="7434" width="6.28515625" style="4" customWidth="1"/>
    <col min="7435" max="7680" width="9.140625" style="4"/>
    <col min="7681" max="7681" width="48.85546875" style="4" customWidth="1"/>
    <col min="7682" max="7689" width="9.140625" style="4"/>
    <col min="7690" max="7690" width="6.28515625" style="4" customWidth="1"/>
    <col min="7691" max="7936" width="9.140625" style="4"/>
    <col min="7937" max="7937" width="48.85546875" style="4" customWidth="1"/>
    <col min="7938" max="7945" width="9.140625" style="4"/>
    <col min="7946" max="7946" width="6.28515625" style="4" customWidth="1"/>
    <col min="7947" max="8192" width="9.140625" style="4"/>
    <col min="8193" max="8193" width="48.85546875" style="4" customWidth="1"/>
    <col min="8194" max="8201" width="9.140625" style="4"/>
    <col min="8202" max="8202" width="6.28515625" style="4" customWidth="1"/>
    <col min="8203" max="8448" width="9.140625" style="4"/>
    <col min="8449" max="8449" width="48.85546875" style="4" customWidth="1"/>
    <col min="8450" max="8457" width="9.140625" style="4"/>
    <col min="8458" max="8458" width="6.28515625" style="4" customWidth="1"/>
    <col min="8459" max="8704" width="9.140625" style="4"/>
    <col min="8705" max="8705" width="48.85546875" style="4" customWidth="1"/>
    <col min="8706" max="8713" width="9.140625" style="4"/>
    <col min="8714" max="8714" width="6.28515625" style="4" customWidth="1"/>
    <col min="8715" max="8960" width="9.140625" style="4"/>
    <col min="8961" max="8961" width="48.85546875" style="4" customWidth="1"/>
    <col min="8962" max="8969" width="9.140625" style="4"/>
    <col min="8970" max="8970" width="6.28515625" style="4" customWidth="1"/>
    <col min="8971" max="9216" width="9.140625" style="4"/>
    <col min="9217" max="9217" width="48.85546875" style="4" customWidth="1"/>
    <col min="9218" max="9225" width="9.140625" style="4"/>
    <col min="9226" max="9226" width="6.28515625" style="4" customWidth="1"/>
    <col min="9227" max="9472" width="9.140625" style="4"/>
    <col min="9473" max="9473" width="48.85546875" style="4" customWidth="1"/>
    <col min="9474" max="9481" width="9.140625" style="4"/>
    <col min="9482" max="9482" width="6.28515625" style="4" customWidth="1"/>
    <col min="9483" max="9728" width="9.140625" style="4"/>
    <col min="9729" max="9729" width="48.85546875" style="4" customWidth="1"/>
    <col min="9730" max="9737" width="9.140625" style="4"/>
    <col min="9738" max="9738" width="6.28515625" style="4" customWidth="1"/>
    <col min="9739" max="9984" width="9.140625" style="4"/>
    <col min="9985" max="9985" width="48.85546875" style="4" customWidth="1"/>
    <col min="9986" max="9993" width="9.140625" style="4"/>
    <col min="9994" max="9994" width="6.28515625" style="4" customWidth="1"/>
    <col min="9995" max="10240" width="9.140625" style="4"/>
    <col min="10241" max="10241" width="48.85546875" style="4" customWidth="1"/>
    <col min="10242" max="10249" width="9.140625" style="4"/>
    <col min="10250" max="10250" width="6.28515625" style="4" customWidth="1"/>
    <col min="10251" max="10496" width="9.140625" style="4"/>
    <col min="10497" max="10497" width="48.85546875" style="4" customWidth="1"/>
    <col min="10498" max="10505" width="9.140625" style="4"/>
    <col min="10506" max="10506" width="6.28515625" style="4" customWidth="1"/>
    <col min="10507" max="10752" width="9.140625" style="4"/>
    <col min="10753" max="10753" width="48.85546875" style="4" customWidth="1"/>
    <col min="10754" max="10761" width="9.140625" style="4"/>
    <col min="10762" max="10762" width="6.28515625" style="4" customWidth="1"/>
    <col min="10763" max="11008" width="9.140625" style="4"/>
    <col min="11009" max="11009" width="48.85546875" style="4" customWidth="1"/>
    <col min="11010" max="11017" width="9.140625" style="4"/>
    <col min="11018" max="11018" width="6.28515625" style="4" customWidth="1"/>
    <col min="11019" max="11264" width="9.140625" style="4"/>
    <col min="11265" max="11265" width="48.85546875" style="4" customWidth="1"/>
    <col min="11266" max="11273" width="9.140625" style="4"/>
    <col min="11274" max="11274" width="6.28515625" style="4" customWidth="1"/>
    <col min="11275" max="11520" width="9.140625" style="4"/>
    <col min="11521" max="11521" width="48.85546875" style="4" customWidth="1"/>
    <col min="11522" max="11529" width="9.140625" style="4"/>
    <col min="11530" max="11530" width="6.28515625" style="4" customWidth="1"/>
    <col min="11531" max="11776" width="9.140625" style="4"/>
    <col min="11777" max="11777" width="48.85546875" style="4" customWidth="1"/>
    <col min="11778" max="11785" width="9.140625" style="4"/>
    <col min="11786" max="11786" width="6.28515625" style="4" customWidth="1"/>
    <col min="11787" max="12032" width="9.140625" style="4"/>
    <col min="12033" max="12033" width="48.85546875" style="4" customWidth="1"/>
    <col min="12034" max="12041" width="9.140625" style="4"/>
    <col min="12042" max="12042" width="6.28515625" style="4" customWidth="1"/>
    <col min="12043" max="12288" width="9.140625" style="4"/>
    <col min="12289" max="12289" width="48.85546875" style="4" customWidth="1"/>
    <col min="12290" max="12297" width="9.140625" style="4"/>
    <col min="12298" max="12298" width="6.28515625" style="4" customWidth="1"/>
    <col min="12299" max="12544" width="9.140625" style="4"/>
    <col min="12545" max="12545" width="48.85546875" style="4" customWidth="1"/>
    <col min="12546" max="12553" width="9.140625" style="4"/>
    <col min="12554" max="12554" width="6.28515625" style="4" customWidth="1"/>
    <col min="12555" max="12800" width="9.140625" style="4"/>
    <col min="12801" max="12801" width="48.85546875" style="4" customWidth="1"/>
    <col min="12802" max="12809" width="9.140625" style="4"/>
    <col min="12810" max="12810" width="6.28515625" style="4" customWidth="1"/>
    <col min="12811" max="13056" width="9.140625" style="4"/>
    <col min="13057" max="13057" width="48.85546875" style="4" customWidth="1"/>
    <col min="13058" max="13065" width="9.140625" style="4"/>
    <col min="13066" max="13066" width="6.28515625" style="4" customWidth="1"/>
    <col min="13067" max="13312" width="9.140625" style="4"/>
    <col min="13313" max="13313" width="48.85546875" style="4" customWidth="1"/>
    <col min="13314" max="13321" width="9.140625" style="4"/>
    <col min="13322" max="13322" width="6.28515625" style="4" customWidth="1"/>
    <col min="13323" max="13568" width="9.140625" style="4"/>
    <col min="13569" max="13569" width="48.85546875" style="4" customWidth="1"/>
    <col min="13570" max="13577" width="9.140625" style="4"/>
    <col min="13578" max="13578" width="6.28515625" style="4" customWidth="1"/>
    <col min="13579" max="13824" width="9.140625" style="4"/>
    <col min="13825" max="13825" width="48.85546875" style="4" customWidth="1"/>
    <col min="13826" max="13833" width="9.140625" style="4"/>
    <col min="13834" max="13834" width="6.28515625" style="4" customWidth="1"/>
    <col min="13835" max="14080" width="9.140625" style="4"/>
    <col min="14081" max="14081" width="48.85546875" style="4" customWidth="1"/>
    <col min="14082" max="14089" width="9.140625" style="4"/>
    <col min="14090" max="14090" width="6.28515625" style="4" customWidth="1"/>
    <col min="14091" max="14336" width="9.140625" style="4"/>
    <col min="14337" max="14337" width="48.85546875" style="4" customWidth="1"/>
    <col min="14338" max="14345" width="9.140625" style="4"/>
    <col min="14346" max="14346" width="6.28515625" style="4" customWidth="1"/>
    <col min="14347" max="14592" width="9.140625" style="4"/>
    <col min="14593" max="14593" width="48.85546875" style="4" customWidth="1"/>
    <col min="14594" max="14601" width="9.140625" style="4"/>
    <col min="14602" max="14602" width="6.28515625" style="4" customWidth="1"/>
    <col min="14603" max="14848" width="9.140625" style="4"/>
    <col min="14849" max="14849" width="48.85546875" style="4" customWidth="1"/>
    <col min="14850" max="14857" width="9.140625" style="4"/>
    <col min="14858" max="14858" width="6.28515625" style="4" customWidth="1"/>
    <col min="14859" max="15104" width="9.140625" style="4"/>
    <col min="15105" max="15105" width="48.85546875" style="4" customWidth="1"/>
    <col min="15106" max="15113" width="9.140625" style="4"/>
    <col min="15114" max="15114" width="6.28515625" style="4" customWidth="1"/>
    <col min="15115" max="15360" width="9.140625" style="4"/>
    <col min="15361" max="15361" width="48.85546875" style="4" customWidth="1"/>
    <col min="15362" max="15369" width="9.140625" style="4"/>
    <col min="15370" max="15370" width="6.28515625" style="4" customWidth="1"/>
    <col min="15371" max="15616" width="9.140625" style="4"/>
    <col min="15617" max="15617" width="48.85546875" style="4" customWidth="1"/>
    <col min="15618" max="15625" width="9.140625" style="4"/>
    <col min="15626" max="15626" width="6.28515625" style="4" customWidth="1"/>
    <col min="15627" max="15872" width="9.140625" style="4"/>
    <col min="15873" max="15873" width="48.85546875" style="4" customWidth="1"/>
    <col min="15874" max="15881" width="9.140625" style="4"/>
    <col min="15882" max="15882" width="6.28515625" style="4" customWidth="1"/>
    <col min="15883" max="16128" width="9.140625" style="4"/>
    <col min="16129" max="16129" width="48.85546875" style="4" customWidth="1"/>
    <col min="16130" max="16137" width="9.140625" style="4"/>
    <col min="16138" max="16138" width="6.28515625" style="4" customWidth="1"/>
    <col min="16139" max="16384" width="9.140625" style="4"/>
  </cols>
  <sheetData>
    <row r="1" spans="1:256" ht="18.75" x14ac:dyDescent="0.3">
      <c r="A1" s="156" t="s">
        <v>28</v>
      </c>
      <c r="B1" s="156"/>
      <c r="C1" s="156"/>
      <c r="D1" s="156"/>
      <c r="E1" s="156"/>
      <c r="F1" s="156"/>
      <c r="G1" s="156"/>
      <c r="H1" s="156"/>
      <c r="I1" s="156"/>
      <c r="J1" s="15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8.75" x14ac:dyDescent="0.3">
      <c r="A2" s="156" t="s">
        <v>29</v>
      </c>
      <c r="B2" s="156"/>
      <c r="C2" s="156"/>
      <c r="D2" s="156"/>
      <c r="E2" s="156"/>
      <c r="F2" s="156"/>
      <c r="G2" s="156"/>
      <c r="H2" s="156"/>
      <c r="I2" s="156"/>
      <c r="J2" s="15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7" spans="1:256" ht="51" x14ac:dyDescent="0.75">
      <c r="A7" s="157" t="s">
        <v>30</v>
      </c>
      <c r="B7" s="157"/>
      <c r="C7" s="157"/>
      <c r="D7" s="157"/>
      <c r="E7" s="157"/>
      <c r="F7" s="157"/>
      <c r="G7" s="157"/>
      <c r="H7" s="157"/>
      <c r="I7" s="157"/>
      <c r="J7" s="157"/>
    </row>
    <row r="10" spans="1:256" ht="23.25" x14ac:dyDescent="0.25">
      <c r="A10" s="158" t="s">
        <v>31</v>
      </c>
      <c r="B10" s="158"/>
      <c r="C10" s="158"/>
      <c r="D10" s="158"/>
      <c r="E10" s="158"/>
      <c r="F10" s="158"/>
      <c r="G10" s="158"/>
      <c r="H10" s="158"/>
      <c r="I10" s="158"/>
      <c r="J10" s="158"/>
    </row>
    <row r="11" spans="1:256" ht="26.25" x14ac:dyDescent="0.25">
      <c r="A11" s="159" t="s">
        <v>635</v>
      </c>
      <c r="B11" s="159"/>
      <c r="C11" s="159"/>
      <c r="D11" s="159"/>
      <c r="E11" s="159"/>
      <c r="F11" s="159"/>
      <c r="G11" s="159"/>
      <c r="H11" s="159"/>
      <c r="I11" s="159"/>
      <c r="J11" s="159"/>
    </row>
    <row r="12" spans="1:256" ht="31.5" x14ac:dyDescent="0.25">
      <c r="A12" s="155" t="s">
        <v>33</v>
      </c>
      <c r="B12" s="155"/>
      <c r="C12" s="155"/>
      <c r="D12" s="155"/>
      <c r="E12" s="155"/>
      <c r="F12" s="155"/>
      <c r="G12" s="155"/>
      <c r="H12" s="155"/>
      <c r="I12" s="155"/>
      <c r="J12" s="155"/>
    </row>
    <row r="13" spans="1:256" ht="31.5" x14ac:dyDescent="0.25">
      <c r="A13" s="155" t="s">
        <v>636</v>
      </c>
      <c r="B13" s="155"/>
      <c r="C13" s="155"/>
      <c r="D13" s="155"/>
      <c r="E13" s="155"/>
      <c r="F13" s="155"/>
      <c r="G13" s="155"/>
      <c r="H13" s="155"/>
      <c r="I13" s="155"/>
      <c r="J13" s="155"/>
    </row>
    <row r="22" spans="1:10" ht="18.75" x14ac:dyDescent="0.3">
      <c r="A22" s="3" t="s">
        <v>637</v>
      </c>
      <c r="B22" s="3"/>
      <c r="C22" s="3" t="s">
        <v>32</v>
      </c>
      <c r="D22" s="3"/>
      <c r="E22" s="3"/>
      <c r="F22" s="3"/>
      <c r="J22" s="5" t="s">
        <v>34</v>
      </c>
    </row>
    <row r="23" spans="1:10" ht="18.75" x14ac:dyDescent="0.3">
      <c r="A23" s="3"/>
      <c r="B23" s="3"/>
      <c r="C23" s="3"/>
      <c r="D23" s="3"/>
      <c r="E23" s="3"/>
      <c r="F23" s="3"/>
      <c r="G23" s="3"/>
      <c r="H23" s="3"/>
    </row>
  </sheetData>
  <mergeCells count="7">
    <mergeCell ref="A13:J13"/>
    <mergeCell ref="A12:J12"/>
    <mergeCell ref="A1:J1"/>
    <mergeCell ref="A2:J2"/>
    <mergeCell ref="A7:J7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8"/>
  <sheetViews>
    <sheetView view="pageBreakPreview" zoomScale="60" workbookViewId="0">
      <selection activeCell="F20" sqref="F20"/>
    </sheetView>
  </sheetViews>
  <sheetFormatPr defaultRowHeight="12.75" x14ac:dyDescent="0.2"/>
  <cols>
    <col min="1" max="1" width="15.5703125" style="9" customWidth="1"/>
    <col min="2" max="2" width="50.140625" style="9" customWidth="1"/>
    <col min="3" max="3" width="0.7109375" style="9" hidden="1" customWidth="1"/>
    <col min="4" max="4" width="0.7109375" style="9" customWidth="1"/>
    <col min="5" max="5" width="26" style="9" customWidth="1"/>
    <col min="6" max="6" width="8.140625" style="36" customWidth="1"/>
    <col min="7" max="7" width="14.7109375" style="9" customWidth="1"/>
    <col min="8" max="256" width="9.140625" style="9"/>
    <col min="257" max="257" width="15.5703125" style="9" customWidth="1"/>
    <col min="258" max="258" width="50.140625" style="9" customWidth="1"/>
    <col min="259" max="259" width="0" style="9" hidden="1" customWidth="1"/>
    <col min="260" max="260" width="0.7109375" style="9" customWidth="1"/>
    <col min="261" max="261" width="26" style="9" customWidth="1"/>
    <col min="262" max="262" width="8.140625" style="9" customWidth="1"/>
    <col min="263" max="263" width="14.7109375" style="9" customWidth="1"/>
    <col min="264" max="512" width="9.140625" style="9"/>
    <col min="513" max="513" width="15.5703125" style="9" customWidth="1"/>
    <col min="514" max="514" width="50.140625" style="9" customWidth="1"/>
    <col min="515" max="515" width="0" style="9" hidden="1" customWidth="1"/>
    <col min="516" max="516" width="0.7109375" style="9" customWidth="1"/>
    <col min="517" max="517" width="26" style="9" customWidth="1"/>
    <col min="518" max="518" width="8.140625" style="9" customWidth="1"/>
    <col min="519" max="519" width="14.7109375" style="9" customWidth="1"/>
    <col min="520" max="768" width="9.140625" style="9"/>
    <col min="769" max="769" width="15.5703125" style="9" customWidth="1"/>
    <col min="770" max="770" width="50.140625" style="9" customWidth="1"/>
    <col min="771" max="771" width="0" style="9" hidden="1" customWidth="1"/>
    <col min="772" max="772" width="0.7109375" style="9" customWidth="1"/>
    <col min="773" max="773" width="26" style="9" customWidth="1"/>
    <col min="774" max="774" width="8.140625" style="9" customWidth="1"/>
    <col min="775" max="775" width="14.7109375" style="9" customWidth="1"/>
    <col min="776" max="1024" width="9.140625" style="9"/>
    <col min="1025" max="1025" width="15.5703125" style="9" customWidth="1"/>
    <col min="1026" max="1026" width="50.140625" style="9" customWidth="1"/>
    <col min="1027" max="1027" width="0" style="9" hidden="1" customWidth="1"/>
    <col min="1028" max="1028" width="0.7109375" style="9" customWidth="1"/>
    <col min="1029" max="1029" width="26" style="9" customWidth="1"/>
    <col min="1030" max="1030" width="8.140625" style="9" customWidth="1"/>
    <col min="1031" max="1031" width="14.7109375" style="9" customWidth="1"/>
    <col min="1032" max="1280" width="9.140625" style="9"/>
    <col min="1281" max="1281" width="15.5703125" style="9" customWidth="1"/>
    <col min="1282" max="1282" width="50.140625" style="9" customWidth="1"/>
    <col min="1283" max="1283" width="0" style="9" hidden="1" customWidth="1"/>
    <col min="1284" max="1284" width="0.7109375" style="9" customWidth="1"/>
    <col min="1285" max="1285" width="26" style="9" customWidth="1"/>
    <col min="1286" max="1286" width="8.140625" style="9" customWidth="1"/>
    <col min="1287" max="1287" width="14.7109375" style="9" customWidth="1"/>
    <col min="1288" max="1536" width="9.140625" style="9"/>
    <col min="1537" max="1537" width="15.5703125" style="9" customWidth="1"/>
    <col min="1538" max="1538" width="50.140625" style="9" customWidth="1"/>
    <col min="1539" max="1539" width="0" style="9" hidden="1" customWidth="1"/>
    <col min="1540" max="1540" width="0.7109375" style="9" customWidth="1"/>
    <col min="1541" max="1541" width="26" style="9" customWidth="1"/>
    <col min="1542" max="1542" width="8.140625" style="9" customWidth="1"/>
    <col min="1543" max="1543" width="14.7109375" style="9" customWidth="1"/>
    <col min="1544" max="1792" width="9.140625" style="9"/>
    <col min="1793" max="1793" width="15.5703125" style="9" customWidth="1"/>
    <col min="1794" max="1794" width="50.140625" style="9" customWidth="1"/>
    <col min="1795" max="1795" width="0" style="9" hidden="1" customWidth="1"/>
    <col min="1796" max="1796" width="0.7109375" style="9" customWidth="1"/>
    <col min="1797" max="1797" width="26" style="9" customWidth="1"/>
    <col min="1798" max="1798" width="8.140625" style="9" customWidth="1"/>
    <col min="1799" max="1799" width="14.7109375" style="9" customWidth="1"/>
    <col min="1800" max="2048" width="9.140625" style="9"/>
    <col min="2049" max="2049" width="15.5703125" style="9" customWidth="1"/>
    <col min="2050" max="2050" width="50.140625" style="9" customWidth="1"/>
    <col min="2051" max="2051" width="0" style="9" hidden="1" customWidth="1"/>
    <col min="2052" max="2052" width="0.7109375" style="9" customWidth="1"/>
    <col min="2053" max="2053" width="26" style="9" customWidth="1"/>
    <col min="2054" max="2054" width="8.140625" style="9" customWidth="1"/>
    <col min="2055" max="2055" width="14.7109375" style="9" customWidth="1"/>
    <col min="2056" max="2304" width="9.140625" style="9"/>
    <col min="2305" max="2305" width="15.5703125" style="9" customWidth="1"/>
    <col min="2306" max="2306" width="50.140625" style="9" customWidth="1"/>
    <col min="2307" max="2307" width="0" style="9" hidden="1" customWidth="1"/>
    <col min="2308" max="2308" width="0.7109375" style="9" customWidth="1"/>
    <col min="2309" max="2309" width="26" style="9" customWidth="1"/>
    <col min="2310" max="2310" width="8.140625" style="9" customWidth="1"/>
    <col min="2311" max="2311" width="14.7109375" style="9" customWidth="1"/>
    <col min="2312" max="2560" width="9.140625" style="9"/>
    <col min="2561" max="2561" width="15.5703125" style="9" customWidth="1"/>
    <col min="2562" max="2562" width="50.140625" style="9" customWidth="1"/>
    <col min="2563" max="2563" width="0" style="9" hidden="1" customWidth="1"/>
    <col min="2564" max="2564" width="0.7109375" style="9" customWidth="1"/>
    <col min="2565" max="2565" width="26" style="9" customWidth="1"/>
    <col min="2566" max="2566" width="8.140625" style="9" customWidth="1"/>
    <col min="2567" max="2567" width="14.7109375" style="9" customWidth="1"/>
    <col min="2568" max="2816" width="9.140625" style="9"/>
    <col min="2817" max="2817" width="15.5703125" style="9" customWidth="1"/>
    <col min="2818" max="2818" width="50.140625" style="9" customWidth="1"/>
    <col min="2819" max="2819" width="0" style="9" hidden="1" customWidth="1"/>
    <col min="2820" max="2820" width="0.7109375" style="9" customWidth="1"/>
    <col min="2821" max="2821" width="26" style="9" customWidth="1"/>
    <col min="2822" max="2822" width="8.140625" style="9" customWidth="1"/>
    <col min="2823" max="2823" width="14.7109375" style="9" customWidth="1"/>
    <col min="2824" max="3072" width="9.140625" style="9"/>
    <col min="3073" max="3073" width="15.5703125" style="9" customWidth="1"/>
    <col min="3074" max="3074" width="50.140625" style="9" customWidth="1"/>
    <col min="3075" max="3075" width="0" style="9" hidden="1" customWidth="1"/>
    <col min="3076" max="3076" width="0.7109375" style="9" customWidth="1"/>
    <col min="3077" max="3077" width="26" style="9" customWidth="1"/>
    <col min="3078" max="3078" width="8.140625" style="9" customWidth="1"/>
    <col min="3079" max="3079" width="14.7109375" style="9" customWidth="1"/>
    <col min="3080" max="3328" width="9.140625" style="9"/>
    <col min="3329" max="3329" width="15.5703125" style="9" customWidth="1"/>
    <col min="3330" max="3330" width="50.140625" style="9" customWidth="1"/>
    <col min="3331" max="3331" width="0" style="9" hidden="1" customWidth="1"/>
    <col min="3332" max="3332" width="0.7109375" style="9" customWidth="1"/>
    <col min="3333" max="3333" width="26" style="9" customWidth="1"/>
    <col min="3334" max="3334" width="8.140625" style="9" customWidth="1"/>
    <col min="3335" max="3335" width="14.7109375" style="9" customWidth="1"/>
    <col min="3336" max="3584" width="9.140625" style="9"/>
    <col min="3585" max="3585" width="15.5703125" style="9" customWidth="1"/>
    <col min="3586" max="3586" width="50.140625" style="9" customWidth="1"/>
    <col min="3587" max="3587" width="0" style="9" hidden="1" customWidth="1"/>
    <col min="3588" max="3588" width="0.7109375" style="9" customWidth="1"/>
    <col min="3589" max="3589" width="26" style="9" customWidth="1"/>
    <col min="3590" max="3590" width="8.140625" style="9" customWidth="1"/>
    <col min="3591" max="3591" width="14.7109375" style="9" customWidth="1"/>
    <col min="3592" max="3840" width="9.140625" style="9"/>
    <col min="3841" max="3841" width="15.5703125" style="9" customWidth="1"/>
    <col min="3842" max="3842" width="50.140625" style="9" customWidth="1"/>
    <col min="3843" max="3843" width="0" style="9" hidden="1" customWidth="1"/>
    <col min="3844" max="3844" width="0.7109375" style="9" customWidth="1"/>
    <col min="3845" max="3845" width="26" style="9" customWidth="1"/>
    <col min="3846" max="3846" width="8.140625" style="9" customWidth="1"/>
    <col min="3847" max="3847" width="14.7109375" style="9" customWidth="1"/>
    <col min="3848" max="4096" width="9.140625" style="9"/>
    <col min="4097" max="4097" width="15.5703125" style="9" customWidth="1"/>
    <col min="4098" max="4098" width="50.140625" style="9" customWidth="1"/>
    <col min="4099" max="4099" width="0" style="9" hidden="1" customWidth="1"/>
    <col min="4100" max="4100" width="0.7109375" style="9" customWidth="1"/>
    <col min="4101" max="4101" width="26" style="9" customWidth="1"/>
    <col min="4102" max="4102" width="8.140625" style="9" customWidth="1"/>
    <col min="4103" max="4103" width="14.7109375" style="9" customWidth="1"/>
    <col min="4104" max="4352" width="9.140625" style="9"/>
    <col min="4353" max="4353" width="15.5703125" style="9" customWidth="1"/>
    <col min="4354" max="4354" width="50.140625" style="9" customWidth="1"/>
    <col min="4355" max="4355" width="0" style="9" hidden="1" customWidth="1"/>
    <col min="4356" max="4356" width="0.7109375" style="9" customWidth="1"/>
    <col min="4357" max="4357" width="26" style="9" customWidth="1"/>
    <col min="4358" max="4358" width="8.140625" style="9" customWidth="1"/>
    <col min="4359" max="4359" width="14.7109375" style="9" customWidth="1"/>
    <col min="4360" max="4608" width="9.140625" style="9"/>
    <col min="4609" max="4609" width="15.5703125" style="9" customWidth="1"/>
    <col min="4610" max="4610" width="50.140625" style="9" customWidth="1"/>
    <col min="4611" max="4611" width="0" style="9" hidden="1" customWidth="1"/>
    <col min="4612" max="4612" width="0.7109375" style="9" customWidth="1"/>
    <col min="4613" max="4613" width="26" style="9" customWidth="1"/>
    <col min="4614" max="4614" width="8.140625" style="9" customWidth="1"/>
    <col min="4615" max="4615" width="14.7109375" style="9" customWidth="1"/>
    <col min="4616" max="4864" width="9.140625" style="9"/>
    <col min="4865" max="4865" width="15.5703125" style="9" customWidth="1"/>
    <col min="4866" max="4866" width="50.140625" style="9" customWidth="1"/>
    <col min="4867" max="4867" width="0" style="9" hidden="1" customWidth="1"/>
    <col min="4868" max="4868" width="0.7109375" style="9" customWidth="1"/>
    <col min="4869" max="4869" width="26" style="9" customWidth="1"/>
    <col min="4870" max="4870" width="8.140625" style="9" customWidth="1"/>
    <col min="4871" max="4871" width="14.7109375" style="9" customWidth="1"/>
    <col min="4872" max="5120" width="9.140625" style="9"/>
    <col min="5121" max="5121" width="15.5703125" style="9" customWidth="1"/>
    <col min="5122" max="5122" width="50.140625" style="9" customWidth="1"/>
    <col min="5123" max="5123" width="0" style="9" hidden="1" customWidth="1"/>
    <col min="5124" max="5124" width="0.7109375" style="9" customWidth="1"/>
    <col min="5125" max="5125" width="26" style="9" customWidth="1"/>
    <col min="5126" max="5126" width="8.140625" style="9" customWidth="1"/>
    <col min="5127" max="5127" width="14.7109375" style="9" customWidth="1"/>
    <col min="5128" max="5376" width="9.140625" style="9"/>
    <col min="5377" max="5377" width="15.5703125" style="9" customWidth="1"/>
    <col min="5378" max="5378" width="50.140625" style="9" customWidth="1"/>
    <col min="5379" max="5379" width="0" style="9" hidden="1" customWidth="1"/>
    <col min="5380" max="5380" width="0.7109375" style="9" customWidth="1"/>
    <col min="5381" max="5381" width="26" style="9" customWidth="1"/>
    <col min="5382" max="5382" width="8.140625" style="9" customWidth="1"/>
    <col min="5383" max="5383" width="14.7109375" style="9" customWidth="1"/>
    <col min="5384" max="5632" width="9.140625" style="9"/>
    <col min="5633" max="5633" width="15.5703125" style="9" customWidth="1"/>
    <col min="5634" max="5634" width="50.140625" style="9" customWidth="1"/>
    <col min="5635" max="5635" width="0" style="9" hidden="1" customWidth="1"/>
    <col min="5636" max="5636" width="0.7109375" style="9" customWidth="1"/>
    <col min="5637" max="5637" width="26" style="9" customWidth="1"/>
    <col min="5638" max="5638" width="8.140625" style="9" customWidth="1"/>
    <col min="5639" max="5639" width="14.7109375" style="9" customWidth="1"/>
    <col min="5640" max="5888" width="9.140625" style="9"/>
    <col min="5889" max="5889" width="15.5703125" style="9" customWidth="1"/>
    <col min="5890" max="5890" width="50.140625" style="9" customWidth="1"/>
    <col min="5891" max="5891" width="0" style="9" hidden="1" customWidth="1"/>
    <col min="5892" max="5892" width="0.7109375" style="9" customWidth="1"/>
    <col min="5893" max="5893" width="26" style="9" customWidth="1"/>
    <col min="5894" max="5894" width="8.140625" style="9" customWidth="1"/>
    <col min="5895" max="5895" width="14.7109375" style="9" customWidth="1"/>
    <col min="5896" max="6144" width="9.140625" style="9"/>
    <col min="6145" max="6145" width="15.5703125" style="9" customWidth="1"/>
    <col min="6146" max="6146" width="50.140625" style="9" customWidth="1"/>
    <col min="6147" max="6147" width="0" style="9" hidden="1" customWidth="1"/>
    <col min="6148" max="6148" width="0.7109375" style="9" customWidth="1"/>
    <col min="6149" max="6149" width="26" style="9" customWidth="1"/>
    <col min="6150" max="6150" width="8.140625" style="9" customWidth="1"/>
    <col min="6151" max="6151" width="14.7109375" style="9" customWidth="1"/>
    <col min="6152" max="6400" width="9.140625" style="9"/>
    <col min="6401" max="6401" width="15.5703125" style="9" customWidth="1"/>
    <col min="6402" max="6402" width="50.140625" style="9" customWidth="1"/>
    <col min="6403" max="6403" width="0" style="9" hidden="1" customWidth="1"/>
    <col min="6404" max="6404" width="0.7109375" style="9" customWidth="1"/>
    <col min="6405" max="6405" width="26" style="9" customWidth="1"/>
    <col min="6406" max="6406" width="8.140625" style="9" customWidth="1"/>
    <col min="6407" max="6407" width="14.7109375" style="9" customWidth="1"/>
    <col min="6408" max="6656" width="9.140625" style="9"/>
    <col min="6657" max="6657" width="15.5703125" style="9" customWidth="1"/>
    <col min="6658" max="6658" width="50.140625" style="9" customWidth="1"/>
    <col min="6659" max="6659" width="0" style="9" hidden="1" customWidth="1"/>
    <col min="6660" max="6660" width="0.7109375" style="9" customWidth="1"/>
    <col min="6661" max="6661" width="26" style="9" customWidth="1"/>
    <col min="6662" max="6662" width="8.140625" style="9" customWidth="1"/>
    <col min="6663" max="6663" width="14.7109375" style="9" customWidth="1"/>
    <col min="6664" max="6912" width="9.140625" style="9"/>
    <col min="6913" max="6913" width="15.5703125" style="9" customWidth="1"/>
    <col min="6914" max="6914" width="50.140625" style="9" customWidth="1"/>
    <col min="6915" max="6915" width="0" style="9" hidden="1" customWidth="1"/>
    <col min="6916" max="6916" width="0.7109375" style="9" customWidth="1"/>
    <col min="6917" max="6917" width="26" style="9" customWidth="1"/>
    <col min="6918" max="6918" width="8.140625" style="9" customWidth="1"/>
    <col min="6919" max="6919" width="14.7109375" style="9" customWidth="1"/>
    <col min="6920" max="7168" width="9.140625" style="9"/>
    <col min="7169" max="7169" width="15.5703125" style="9" customWidth="1"/>
    <col min="7170" max="7170" width="50.140625" style="9" customWidth="1"/>
    <col min="7171" max="7171" width="0" style="9" hidden="1" customWidth="1"/>
    <col min="7172" max="7172" width="0.7109375" style="9" customWidth="1"/>
    <col min="7173" max="7173" width="26" style="9" customWidth="1"/>
    <col min="7174" max="7174" width="8.140625" style="9" customWidth="1"/>
    <col min="7175" max="7175" width="14.7109375" style="9" customWidth="1"/>
    <col min="7176" max="7424" width="9.140625" style="9"/>
    <col min="7425" max="7425" width="15.5703125" style="9" customWidth="1"/>
    <col min="7426" max="7426" width="50.140625" style="9" customWidth="1"/>
    <col min="7427" max="7427" width="0" style="9" hidden="1" customWidth="1"/>
    <col min="7428" max="7428" width="0.7109375" style="9" customWidth="1"/>
    <col min="7429" max="7429" width="26" style="9" customWidth="1"/>
    <col min="7430" max="7430" width="8.140625" style="9" customWidth="1"/>
    <col min="7431" max="7431" width="14.7109375" style="9" customWidth="1"/>
    <col min="7432" max="7680" width="9.140625" style="9"/>
    <col min="7681" max="7681" width="15.5703125" style="9" customWidth="1"/>
    <col min="7682" max="7682" width="50.140625" style="9" customWidth="1"/>
    <col min="7683" max="7683" width="0" style="9" hidden="1" customWidth="1"/>
    <col min="7684" max="7684" width="0.7109375" style="9" customWidth="1"/>
    <col min="7685" max="7685" width="26" style="9" customWidth="1"/>
    <col min="7686" max="7686" width="8.140625" style="9" customWidth="1"/>
    <col min="7687" max="7687" width="14.7109375" style="9" customWidth="1"/>
    <col min="7688" max="7936" width="9.140625" style="9"/>
    <col min="7937" max="7937" width="15.5703125" style="9" customWidth="1"/>
    <col min="7938" max="7938" width="50.140625" style="9" customWidth="1"/>
    <col min="7939" max="7939" width="0" style="9" hidden="1" customWidth="1"/>
    <col min="7940" max="7940" width="0.7109375" style="9" customWidth="1"/>
    <col min="7941" max="7941" width="26" style="9" customWidth="1"/>
    <col min="7942" max="7942" width="8.140625" style="9" customWidth="1"/>
    <col min="7943" max="7943" width="14.7109375" style="9" customWidth="1"/>
    <col min="7944" max="8192" width="9.140625" style="9"/>
    <col min="8193" max="8193" width="15.5703125" style="9" customWidth="1"/>
    <col min="8194" max="8194" width="50.140625" style="9" customWidth="1"/>
    <col min="8195" max="8195" width="0" style="9" hidden="1" customWidth="1"/>
    <col min="8196" max="8196" width="0.7109375" style="9" customWidth="1"/>
    <col min="8197" max="8197" width="26" style="9" customWidth="1"/>
    <col min="8198" max="8198" width="8.140625" style="9" customWidth="1"/>
    <col min="8199" max="8199" width="14.7109375" style="9" customWidth="1"/>
    <col min="8200" max="8448" width="9.140625" style="9"/>
    <col min="8449" max="8449" width="15.5703125" style="9" customWidth="1"/>
    <col min="8450" max="8450" width="50.140625" style="9" customWidth="1"/>
    <col min="8451" max="8451" width="0" style="9" hidden="1" customWidth="1"/>
    <col min="8452" max="8452" width="0.7109375" style="9" customWidth="1"/>
    <col min="8453" max="8453" width="26" style="9" customWidth="1"/>
    <col min="8454" max="8454" width="8.140625" style="9" customWidth="1"/>
    <col min="8455" max="8455" width="14.7109375" style="9" customWidth="1"/>
    <col min="8456" max="8704" width="9.140625" style="9"/>
    <col min="8705" max="8705" width="15.5703125" style="9" customWidth="1"/>
    <col min="8706" max="8706" width="50.140625" style="9" customWidth="1"/>
    <col min="8707" max="8707" width="0" style="9" hidden="1" customWidth="1"/>
    <col min="8708" max="8708" width="0.7109375" style="9" customWidth="1"/>
    <col min="8709" max="8709" width="26" style="9" customWidth="1"/>
    <col min="8710" max="8710" width="8.140625" style="9" customWidth="1"/>
    <col min="8711" max="8711" width="14.7109375" style="9" customWidth="1"/>
    <col min="8712" max="8960" width="9.140625" style="9"/>
    <col min="8961" max="8961" width="15.5703125" style="9" customWidth="1"/>
    <col min="8962" max="8962" width="50.140625" style="9" customWidth="1"/>
    <col min="8963" max="8963" width="0" style="9" hidden="1" customWidth="1"/>
    <col min="8964" max="8964" width="0.7109375" style="9" customWidth="1"/>
    <col min="8965" max="8965" width="26" style="9" customWidth="1"/>
    <col min="8966" max="8966" width="8.140625" style="9" customWidth="1"/>
    <col min="8967" max="8967" width="14.7109375" style="9" customWidth="1"/>
    <col min="8968" max="9216" width="9.140625" style="9"/>
    <col min="9217" max="9217" width="15.5703125" style="9" customWidth="1"/>
    <col min="9218" max="9218" width="50.140625" style="9" customWidth="1"/>
    <col min="9219" max="9219" width="0" style="9" hidden="1" customWidth="1"/>
    <col min="9220" max="9220" width="0.7109375" style="9" customWidth="1"/>
    <col min="9221" max="9221" width="26" style="9" customWidth="1"/>
    <col min="9222" max="9222" width="8.140625" style="9" customWidth="1"/>
    <col min="9223" max="9223" width="14.7109375" style="9" customWidth="1"/>
    <col min="9224" max="9472" width="9.140625" style="9"/>
    <col min="9473" max="9473" width="15.5703125" style="9" customWidth="1"/>
    <col min="9474" max="9474" width="50.140625" style="9" customWidth="1"/>
    <col min="9475" max="9475" width="0" style="9" hidden="1" customWidth="1"/>
    <col min="9476" max="9476" width="0.7109375" style="9" customWidth="1"/>
    <col min="9477" max="9477" width="26" style="9" customWidth="1"/>
    <col min="9478" max="9478" width="8.140625" style="9" customWidth="1"/>
    <col min="9479" max="9479" width="14.7109375" style="9" customWidth="1"/>
    <col min="9480" max="9728" width="9.140625" style="9"/>
    <col min="9729" max="9729" width="15.5703125" style="9" customWidth="1"/>
    <col min="9730" max="9730" width="50.140625" style="9" customWidth="1"/>
    <col min="9731" max="9731" width="0" style="9" hidden="1" customWidth="1"/>
    <col min="9732" max="9732" width="0.7109375" style="9" customWidth="1"/>
    <col min="9733" max="9733" width="26" style="9" customWidth="1"/>
    <col min="9734" max="9734" width="8.140625" style="9" customWidth="1"/>
    <col min="9735" max="9735" width="14.7109375" style="9" customWidth="1"/>
    <col min="9736" max="9984" width="9.140625" style="9"/>
    <col min="9985" max="9985" width="15.5703125" style="9" customWidth="1"/>
    <col min="9986" max="9986" width="50.140625" style="9" customWidth="1"/>
    <col min="9987" max="9987" width="0" style="9" hidden="1" customWidth="1"/>
    <col min="9988" max="9988" width="0.7109375" style="9" customWidth="1"/>
    <col min="9989" max="9989" width="26" style="9" customWidth="1"/>
    <col min="9990" max="9990" width="8.140625" style="9" customWidth="1"/>
    <col min="9991" max="9991" width="14.7109375" style="9" customWidth="1"/>
    <col min="9992" max="10240" width="9.140625" style="9"/>
    <col min="10241" max="10241" width="15.5703125" style="9" customWidth="1"/>
    <col min="10242" max="10242" width="50.140625" style="9" customWidth="1"/>
    <col min="10243" max="10243" width="0" style="9" hidden="1" customWidth="1"/>
    <col min="10244" max="10244" width="0.7109375" style="9" customWidth="1"/>
    <col min="10245" max="10245" width="26" style="9" customWidth="1"/>
    <col min="10246" max="10246" width="8.140625" style="9" customWidth="1"/>
    <col min="10247" max="10247" width="14.7109375" style="9" customWidth="1"/>
    <col min="10248" max="10496" width="9.140625" style="9"/>
    <col min="10497" max="10497" width="15.5703125" style="9" customWidth="1"/>
    <col min="10498" max="10498" width="50.140625" style="9" customWidth="1"/>
    <col min="10499" max="10499" width="0" style="9" hidden="1" customWidth="1"/>
    <col min="10500" max="10500" width="0.7109375" style="9" customWidth="1"/>
    <col min="10501" max="10501" width="26" style="9" customWidth="1"/>
    <col min="10502" max="10502" width="8.140625" style="9" customWidth="1"/>
    <col min="10503" max="10503" width="14.7109375" style="9" customWidth="1"/>
    <col min="10504" max="10752" width="9.140625" style="9"/>
    <col min="10753" max="10753" width="15.5703125" style="9" customWidth="1"/>
    <col min="10754" max="10754" width="50.140625" style="9" customWidth="1"/>
    <col min="10755" max="10755" width="0" style="9" hidden="1" customWidth="1"/>
    <col min="10756" max="10756" width="0.7109375" style="9" customWidth="1"/>
    <col min="10757" max="10757" width="26" style="9" customWidth="1"/>
    <col min="10758" max="10758" width="8.140625" style="9" customWidth="1"/>
    <col min="10759" max="10759" width="14.7109375" style="9" customWidth="1"/>
    <col min="10760" max="11008" width="9.140625" style="9"/>
    <col min="11009" max="11009" width="15.5703125" style="9" customWidth="1"/>
    <col min="11010" max="11010" width="50.140625" style="9" customWidth="1"/>
    <col min="11011" max="11011" width="0" style="9" hidden="1" customWidth="1"/>
    <col min="11012" max="11012" width="0.7109375" style="9" customWidth="1"/>
    <col min="11013" max="11013" width="26" style="9" customWidth="1"/>
    <col min="11014" max="11014" width="8.140625" style="9" customWidth="1"/>
    <col min="11015" max="11015" width="14.7109375" style="9" customWidth="1"/>
    <col min="11016" max="11264" width="9.140625" style="9"/>
    <col min="11265" max="11265" width="15.5703125" style="9" customWidth="1"/>
    <col min="11266" max="11266" width="50.140625" style="9" customWidth="1"/>
    <col min="11267" max="11267" width="0" style="9" hidden="1" customWidth="1"/>
    <col min="11268" max="11268" width="0.7109375" style="9" customWidth="1"/>
    <col min="11269" max="11269" width="26" style="9" customWidth="1"/>
    <col min="11270" max="11270" width="8.140625" style="9" customWidth="1"/>
    <col min="11271" max="11271" width="14.7109375" style="9" customWidth="1"/>
    <col min="11272" max="11520" width="9.140625" style="9"/>
    <col min="11521" max="11521" width="15.5703125" style="9" customWidth="1"/>
    <col min="11522" max="11522" width="50.140625" style="9" customWidth="1"/>
    <col min="11523" max="11523" width="0" style="9" hidden="1" customWidth="1"/>
    <col min="11524" max="11524" width="0.7109375" style="9" customWidth="1"/>
    <col min="11525" max="11525" width="26" style="9" customWidth="1"/>
    <col min="11526" max="11526" width="8.140625" style="9" customWidth="1"/>
    <col min="11527" max="11527" width="14.7109375" style="9" customWidth="1"/>
    <col min="11528" max="11776" width="9.140625" style="9"/>
    <col min="11777" max="11777" width="15.5703125" style="9" customWidth="1"/>
    <col min="11778" max="11778" width="50.140625" style="9" customWidth="1"/>
    <col min="11779" max="11779" width="0" style="9" hidden="1" customWidth="1"/>
    <col min="11780" max="11780" width="0.7109375" style="9" customWidth="1"/>
    <col min="11781" max="11781" width="26" style="9" customWidth="1"/>
    <col min="11782" max="11782" width="8.140625" style="9" customWidth="1"/>
    <col min="11783" max="11783" width="14.7109375" style="9" customWidth="1"/>
    <col min="11784" max="12032" width="9.140625" style="9"/>
    <col min="12033" max="12033" width="15.5703125" style="9" customWidth="1"/>
    <col min="12034" max="12034" width="50.140625" style="9" customWidth="1"/>
    <col min="12035" max="12035" width="0" style="9" hidden="1" customWidth="1"/>
    <col min="12036" max="12036" width="0.7109375" style="9" customWidth="1"/>
    <col min="12037" max="12037" width="26" style="9" customWidth="1"/>
    <col min="12038" max="12038" width="8.140625" style="9" customWidth="1"/>
    <col min="12039" max="12039" width="14.7109375" style="9" customWidth="1"/>
    <col min="12040" max="12288" width="9.140625" style="9"/>
    <col min="12289" max="12289" width="15.5703125" style="9" customWidth="1"/>
    <col min="12290" max="12290" width="50.140625" style="9" customWidth="1"/>
    <col min="12291" max="12291" width="0" style="9" hidden="1" customWidth="1"/>
    <col min="12292" max="12292" width="0.7109375" style="9" customWidth="1"/>
    <col min="12293" max="12293" width="26" style="9" customWidth="1"/>
    <col min="12294" max="12294" width="8.140625" style="9" customWidth="1"/>
    <col min="12295" max="12295" width="14.7109375" style="9" customWidth="1"/>
    <col min="12296" max="12544" width="9.140625" style="9"/>
    <col min="12545" max="12545" width="15.5703125" style="9" customWidth="1"/>
    <col min="12546" max="12546" width="50.140625" style="9" customWidth="1"/>
    <col min="12547" max="12547" width="0" style="9" hidden="1" customWidth="1"/>
    <col min="12548" max="12548" width="0.7109375" style="9" customWidth="1"/>
    <col min="12549" max="12549" width="26" style="9" customWidth="1"/>
    <col min="12550" max="12550" width="8.140625" style="9" customWidth="1"/>
    <col min="12551" max="12551" width="14.7109375" style="9" customWidth="1"/>
    <col min="12552" max="12800" width="9.140625" style="9"/>
    <col min="12801" max="12801" width="15.5703125" style="9" customWidth="1"/>
    <col min="12802" max="12802" width="50.140625" style="9" customWidth="1"/>
    <col min="12803" max="12803" width="0" style="9" hidden="1" customWidth="1"/>
    <col min="12804" max="12804" width="0.7109375" style="9" customWidth="1"/>
    <col min="12805" max="12805" width="26" style="9" customWidth="1"/>
    <col min="12806" max="12806" width="8.140625" style="9" customWidth="1"/>
    <col min="12807" max="12807" width="14.7109375" style="9" customWidth="1"/>
    <col min="12808" max="13056" width="9.140625" style="9"/>
    <col min="13057" max="13057" width="15.5703125" style="9" customWidth="1"/>
    <col min="13058" max="13058" width="50.140625" style="9" customWidth="1"/>
    <col min="13059" max="13059" width="0" style="9" hidden="1" customWidth="1"/>
    <col min="13060" max="13060" width="0.7109375" style="9" customWidth="1"/>
    <col min="13061" max="13061" width="26" style="9" customWidth="1"/>
    <col min="13062" max="13062" width="8.140625" style="9" customWidth="1"/>
    <col min="13063" max="13063" width="14.7109375" style="9" customWidth="1"/>
    <col min="13064" max="13312" width="9.140625" style="9"/>
    <col min="13313" max="13313" width="15.5703125" style="9" customWidth="1"/>
    <col min="13314" max="13314" width="50.140625" style="9" customWidth="1"/>
    <col min="13315" max="13315" width="0" style="9" hidden="1" customWidth="1"/>
    <col min="13316" max="13316" width="0.7109375" style="9" customWidth="1"/>
    <col min="13317" max="13317" width="26" style="9" customWidth="1"/>
    <col min="13318" max="13318" width="8.140625" style="9" customWidth="1"/>
    <col min="13319" max="13319" width="14.7109375" style="9" customWidth="1"/>
    <col min="13320" max="13568" width="9.140625" style="9"/>
    <col min="13569" max="13569" width="15.5703125" style="9" customWidth="1"/>
    <col min="13570" max="13570" width="50.140625" style="9" customWidth="1"/>
    <col min="13571" max="13571" width="0" style="9" hidden="1" customWidth="1"/>
    <col min="13572" max="13572" width="0.7109375" style="9" customWidth="1"/>
    <col min="13573" max="13573" width="26" style="9" customWidth="1"/>
    <col min="13574" max="13574" width="8.140625" style="9" customWidth="1"/>
    <col min="13575" max="13575" width="14.7109375" style="9" customWidth="1"/>
    <col min="13576" max="13824" width="9.140625" style="9"/>
    <col min="13825" max="13825" width="15.5703125" style="9" customWidth="1"/>
    <col min="13826" max="13826" width="50.140625" style="9" customWidth="1"/>
    <col min="13827" max="13827" width="0" style="9" hidden="1" customWidth="1"/>
    <col min="13828" max="13828" width="0.7109375" style="9" customWidth="1"/>
    <col min="13829" max="13829" width="26" style="9" customWidth="1"/>
    <col min="13830" max="13830" width="8.140625" style="9" customWidth="1"/>
    <col min="13831" max="13831" width="14.7109375" style="9" customWidth="1"/>
    <col min="13832" max="14080" width="9.140625" style="9"/>
    <col min="14081" max="14081" width="15.5703125" style="9" customWidth="1"/>
    <col min="14082" max="14082" width="50.140625" style="9" customWidth="1"/>
    <col min="14083" max="14083" width="0" style="9" hidden="1" customWidth="1"/>
    <col min="14084" max="14084" width="0.7109375" style="9" customWidth="1"/>
    <col min="14085" max="14085" width="26" style="9" customWidth="1"/>
    <col min="14086" max="14086" width="8.140625" style="9" customWidth="1"/>
    <col min="14087" max="14087" width="14.7109375" style="9" customWidth="1"/>
    <col min="14088" max="14336" width="9.140625" style="9"/>
    <col min="14337" max="14337" width="15.5703125" style="9" customWidth="1"/>
    <col min="14338" max="14338" width="50.140625" style="9" customWidth="1"/>
    <col min="14339" max="14339" width="0" style="9" hidden="1" customWidth="1"/>
    <col min="14340" max="14340" width="0.7109375" style="9" customWidth="1"/>
    <col min="14341" max="14341" width="26" style="9" customWidth="1"/>
    <col min="14342" max="14342" width="8.140625" style="9" customWidth="1"/>
    <col min="14343" max="14343" width="14.7109375" style="9" customWidth="1"/>
    <col min="14344" max="14592" width="9.140625" style="9"/>
    <col min="14593" max="14593" width="15.5703125" style="9" customWidth="1"/>
    <col min="14594" max="14594" width="50.140625" style="9" customWidth="1"/>
    <col min="14595" max="14595" width="0" style="9" hidden="1" customWidth="1"/>
    <col min="14596" max="14596" width="0.7109375" style="9" customWidth="1"/>
    <col min="14597" max="14597" width="26" style="9" customWidth="1"/>
    <col min="14598" max="14598" width="8.140625" style="9" customWidth="1"/>
    <col min="14599" max="14599" width="14.7109375" style="9" customWidth="1"/>
    <col min="14600" max="14848" width="9.140625" style="9"/>
    <col min="14849" max="14849" width="15.5703125" style="9" customWidth="1"/>
    <col min="14850" max="14850" width="50.140625" style="9" customWidth="1"/>
    <col min="14851" max="14851" width="0" style="9" hidden="1" customWidth="1"/>
    <col min="14852" max="14852" width="0.7109375" style="9" customWidth="1"/>
    <col min="14853" max="14853" width="26" style="9" customWidth="1"/>
    <col min="14854" max="14854" width="8.140625" style="9" customWidth="1"/>
    <col min="14855" max="14855" width="14.7109375" style="9" customWidth="1"/>
    <col min="14856" max="15104" width="9.140625" style="9"/>
    <col min="15105" max="15105" width="15.5703125" style="9" customWidth="1"/>
    <col min="15106" max="15106" width="50.140625" style="9" customWidth="1"/>
    <col min="15107" max="15107" width="0" style="9" hidden="1" customWidth="1"/>
    <col min="15108" max="15108" width="0.7109375" style="9" customWidth="1"/>
    <col min="15109" max="15109" width="26" style="9" customWidth="1"/>
    <col min="15110" max="15110" width="8.140625" style="9" customWidth="1"/>
    <col min="15111" max="15111" width="14.7109375" style="9" customWidth="1"/>
    <col min="15112" max="15360" width="9.140625" style="9"/>
    <col min="15361" max="15361" width="15.5703125" style="9" customWidth="1"/>
    <col min="15362" max="15362" width="50.140625" style="9" customWidth="1"/>
    <col min="15363" max="15363" width="0" style="9" hidden="1" customWidth="1"/>
    <col min="15364" max="15364" width="0.7109375" style="9" customWidth="1"/>
    <col min="15365" max="15365" width="26" style="9" customWidth="1"/>
    <col min="15366" max="15366" width="8.140625" style="9" customWidth="1"/>
    <col min="15367" max="15367" width="14.7109375" style="9" customWidth="1"/>
    <col min="15368" max="15616" width="9.140625" style="9"/>
    <col min="15617" max="15617" width="15.5703125" style="9" customWidth="1"/>
    <col min="15618" max="15618" width="50.140625" style="9" customWidth="1"/>
    <col min="15619" max="15619" width="0" style="9" hidden="1" customWidth="1"/>
    <col min="15620" max="15620" width="0.7109375" style="9" customWidth="1"/>
    <col min="15621" max="15621" width="26" style="9" customWidth="1"/>
    <col min="15622" max="15622" width="8.140625" style="9" customWidth="1"/>
    <col min="15623" max="15623" width="14.7109375" style="9" customWidth="1"/>
    <col min="15624" max="15872" width="9.140625" style="9"/>
    <col min="15873" max="15873" width="15.5703125" style="9" customWidth="1"/>
    <col min="15874" max="15874" width="50.140625" style="9" customWidth="1"/>
    <col min="15875" max="15875" width="0" style="9" hidden="1" customWidth="1"/>
    <col min="15876" max="15876" width="0.7109375" style="9" customWidth="1"/>
    <col min="15877" max="15877" width="26" style="9" customWidth="1"/>
    <col min="15878" max="15878" width="8.140625" style="9" customWidth="1"/>
    <col min="15879" max="15879" width="14.7109375" style="9" customWidth="1"/>
    <col min="15880" max="16128" width="9.140625" style="9"/>
    <col min="16129" max="16129" width="15.5703125" style="9" customWidth="1"/>
    <col min="16130" max="16130" width="50.140625" style="9" customWidth="1"/>
    <col min="16131" max="16131" width="0" style="9" hidden="1" customWidth="1"/>
    <col min="16132" max="16132" width="0.7109375" style="9" customWidth="1"/>
    <col min="16133" max="16133" width="26" style="9" customWidth="1"/>
    <col min="16134" max="16134" width="8.140625" style="9" customWidth="1"/>
    <col min="16135" max="16135" width="14.7109375" style="9" customWidth="1"/>
    <col min="16136" max="16384" width="9.140625" style="9"/>
  </cols>
  <sheetData>
    <row r="1" spans="1:256" ht="18.75" x14ac:dyDescent="0.3">
      <c r="A1" s="6"/>
      <c r="B1" s="6"/>
      <c r="C1" s="6"/>
      <c r="D1" s="7" t="s">
        <v>28</v>
      </c>
      <c r="E1" s="6"/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8.75" x14ac:dyDescent="0.3">
      <c r="A2" s="6"/>
      <c r="B2" s="6"/>
      <c r="C2" s="6"/>
      <c r="D2" s="7" t="s">
        <v>29</v>
      </c>
      <c r="E2" s="6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5.75" x14ac:dyDescent="0.2">
      <c r="A3" s="10"/>
      <c r="B3" s="10"/>
      <c r="C3" s="10"/>
      <c r="D3" s="10"/>
      <c r="E3" s="10"/>
      <c r="F3" s="10"/>
      <c r="G3" s="10"/>
      <c r="H3" s="11"/>
      <c r="I3" s="11"/>
      <c r="J3" s="11"/>
    </row>
    <row r="4" spans="1:256" ht="18.75" x14ac:dyDescent="0.2">
      <c r="A4" s="160" t="s">
        <v>35</v>
      </c>
      <c r="B4" s="160"/>
      <c r="C4" s="160"/>
      <c r="D4" s="160"/>
      <c r="E4" s="160"/>
      <c r="F4" s="160"/>
      <c r="G4" s="160"/>
    </row>
    <row r="5" spans="1:256" ht="18.75" x14ac:dyDescent="0.2">
      <c r="A5" s="160" t="s">
        <v>116</v>
      </c>
      <c r="B5" s="160"/>
      <c r="C5" s="160"/>
      <c r="D5" s="160"/>
      <c r="E5" s="160"/>
      <c r="F5" s="160"/>
      <c r="G5" s="160"/>
    </row>
    <row r="6" spans="1:256" ht="18.75" x14ac:dyDescent="0.2">
      <c r="A6" s="48"/>
      <c r="B6" s="48"/>
      <c r="C6" s="48"/>
      <c r="D6" s="48" t="s">
        <v>117</v>
      </c>
      <c r="E6" s="48"/>
      <c r="F6" s="48"/>
      <c r="G6" s="48"/>
    </row>
    <row r="7" spans="1:256" ht="18.75" x14ac:dyDescent="0.3">
      <c r="A7" s="12"/>
      <c r="B7" s="6" t="s">
        <v>118</v>
      </c>
      <c r="C7" s="6"/>
      <c r="D7" s="13" t="s">
        <v>32</v>
      </c>
      <c r="F7" s="6"/>
      <c r="G7" s="14" t="s">
        <v>34</v>
      </c>
    </row>
    <row r="8" spans="1:256" ht="18.75" x14ac:dyDescent="0.3">
      <c r="A8" s="12"/>
      <c r="B8" s="6"/>
      <c r="C8" s="6"/>
      <c r="D8" s="6"/>
      <c r="E8" s="13"/>
      <c r="F8" s="6"/>
      <c r="G8" s="14"/>
    </row>
    <row r="9" spans="1:256" ht="15.75" x14ac:dyDescent="0.2">
      <c r="A9" s="15"/>
      <c r="B9" s="16" t="s">
        <v>36</v>
      </c>
      <c r="C9" s="17"/>
      <c r="D9" s="17"/>
      <c r="E9" s="17" t="s">
        <v>37</v>
      </c>
      <c r="F9" s="17" t="s">
        <v>38</v>
      </c>
      <c r="G9" s="18"/>
      <c r="H9" s="19"/>
      <c r="I9" s="20"/>
      <c r="J9" s="20"/>
      <c r="K9" s="20"/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ht="15.75" x14ac:dyDescent="0.25">
      <c r="A10" s="15"/>
      <c r="B10" s="23" t="s">
        <v>39</v>
      </c>
      <c r="C10" s="17"/>
      <c r="D10" s="17"/>
      <c r="E10" s="25" t="s">
        <v>600</v>
      </c>
      <c r="F10" s="17" t="s">
        <v>40</v>
      </c>
      <c r="G10" s="18"/>
      <c r="H10" s="19"/>
      <c r="I10" s="20"/>
      <c r="J10" s="20"/>
      <c r="K10" s="20"/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ht="15.75" x14ac:dyDescent="0.25">
      <c r="A11" s="15"/>
      <c r="B11" s="23" t="s">
        <v>41</v>
      </c>
      <c r="C11" s="17"/>
      <c r="D11" s="17"/>
      <c r="E11" s="25" t="s">
        <v>320</v>
      </c>
      <c r="F11" s="17" t="s">
        <v>40</v>
      </c>
      <c r="G11" s="18"/>
      <c r="H11" s="19"/>
      <c r="I11" s="20"/>
      <c r="J11" s="20"/>
      <c r="K11" s="20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ht="15.75" x14ac:dyDescent="0.2">
      <c r="A12" s="24"/>
      <c r="B12" s="31" t="s">
        <v>43</v>
      </c>
      <c r="C12" s="25"/>
      <c r="D12" s="25"/>
      <c r="E12" s="25" t="s">
        <v>120</v>
      </c>
      <c r="F12" s="25" t="s">
        <v>42</v>
      </c>
      <c r="G12" s="26"/>
      <c r="H12" s="27"/>
      <c r="I12" s="28"/>
      <c r="J12" s="28"/>
      <c r="K12" s="28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ht="15.75" x14ac:dyDescent="0.2">
      <c r="A13" s="24"/>
      <c r="B13" s="25" t="s">
        <v>44</v>
      </c>
      <c r="C13" s="25"/>
      <c r="D13" s="25"/>
      <c r="E13" s="25" t="s">
        <v>638</v>
      </c>
      <c r="F13" s="25" t="s">
        <v>40</v>
      </c>
      <c r="G13" s="26"/>
      <c r="H13" s="27"/>
      <c r="I13" s="28"/>
      <c r="J13" s="28"/>
      <c r="K13" s="28"/>
      <c r="L13" s="29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ht="15.75" x14ac:dyDescent="0.2">
      <c r="A14" s="24"/>
      <c r="B14" s="32" t="s">
        <v>45</v>
      </c>
      <c r="C14" s="25"/>
      <c r="D14" s="25"/>
      <c r="E14" s="25"/>
      <c r="F14" s="25"/>
      <c r="G14" s="26"/>
      <c r="H14" s="27"/>
      <c r="I14" s="28"/>
      <c r="J14" s="28"/>
      <c r="K14" s="28"/>
      <c r="L14" s="29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ht="15.75" x14ac:dyDescent="0.25">
      <c r="A15" s="24"/>
      <c r="B15" s="33" t="s">
        <v>46</v>
      </c>
      <c r="C15" s="25"/>
      <c r="D15" s="25"/>
      <c r="E15" s="53" t="s">
        <v>119</v>
      </c>
      <c r="F15" s="25" t="s">
        <v>40</v>
      </c>
      <c r="G15" s="26"/>
      <c r="H15" s="27"/>
      <c r="I15" s="28"/>
      <c r="J15" s="28"/>
      <c r="K15" s="28"/>
      <c r="L15" s="29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ht="15.75" x14ac:dyDescent="0.2">
      <c r="A16" s="24"/>
      <c r="B16" s="33" t="s">
        <v>47</v>
      </c>
      <c r="C16" s="25"/>
      <c r="D16" s="25"/>
      <c r="E16" s="25" t="s">
        <v>24</v>
      </c>
      <c r="F16" s="25" t="s">
        <v>40</v>
      </c>
      <c r="G16" s="26"/>
      <c r="H16" s="27"/>
      <c r="I16" s="28"/>
      <c r="J16" s="28"/>
      <c r="K16" s="28"/>
      <c r="L16" s="29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5.75" x14ac:dyDescent="0.2">
      <c r="A17" s="24"/>
      <c r="B17" s="31" t="s">
        <v>48</v>
      </c>
      <c r="C17" s="25"/>
      <c r="D17" s="25"/>
      <c r="E17" s="25" t="s">
        <v>123</v>
      </c>
      <c r="F17" s="25" t="s">
        <v>40</v>
      </c>
      <c r="G17" s="26"/>
      <c r="H17" s="27"/>
      <c r="I17" s="28"/>
      <c r="J17" s="28"/>
      <c r="K17" s="28"/>
      <c r="L17" s="29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15.75" x14ac:dyDescent="0.2">
      <c r="A18" s="24"/>
      <c r="B18" s="33" t="s">
        <v>50</v>
      </c>
      <c r="C18" s="25"/>
      <c r="D18" s="25"/>
      <c r="E18" s="25" t="s">
        <v>315</v>
      </c>
      <c r="F18" s="25" t="s">
        <v>40</v>
      </c>
      <c r="G18" s="26"/>
      <c r="H18" s="27"/>
      <c r="I18" s="28"/>
      <c r="J18" s="28"/>
      <c r="K18" s="28"/>
      <c r="L18" s="29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15.75" x14ac:dyDescent="0.2">
      <c r="A19" s="24"/>
      <c r="B19" s="33" t="s">
        <v>51</v>
      </c>
      <c r="C19" s="25"/>
      <c r="D19" s="25"/>
      <c r="E19" s="25" t="s">
        <v>24</v>
      </c>
      <c r="F19" s="25" t="s">
        <v>40</v>
      </c>
      <c r="G19" s="26"/>
      <c r="H19" s="27"/>
      <c r="I19" s="28"/>
      <c r="J19" s="28"/>
      <c r="K19" s="28"/>
      <c r="L19" s="29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15.75" x14ac:dyDescent="0.2">
      <c r="A20" s="24"/>
      <c r="B20" s="33" t="s">
        <v>52</v>
      </c>
      <c r="C20" s="25"/>
      <c r="D20" s="25"/>
      <c r="E20" s="25" t="s">
        <v>64</v>
      </c>
      <c r="F20" s="25" t="s">
        <v>40</v>
      </c>
      <c r="G20" s="26"/>
      <c r="H20" s="27"/>
      <c r="I20" s="28"/>
      <c r="J20" s="28"/>
      <c r="K20" s="28"/>
      <c r="L20" s="29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15.75" x14ac:dyDescent="0.2">
      <c r="A21" s="24"/>
      <c r="B21" s="25" t="s">
        <v>121</v>
      </c>
      <c r="C21" s="25"/>
      <c r="D21" s="25"/>
      <c r="E21" s="25" t="s">
        <v>89</v>
      </c>
      <c r="F21" s="25" t="s">
        <v>40</v>
      </c>
      <c r="G21" s="26"/>
      <c r="H21" s="27"/>
      <c r="I21" s="28"/>
      <c r="J21" s="28"/>
      <c r="K21" s="28"/>
      <c r="L21" s="29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x14ac:dyDescent="0.2">
      <c r="A22" s="34"/>
      <c r="B22" s="34"/>
      <c r="C22" s="34"/>
      <c r="D22" s="34"/>
      <c r="E22" s="34"/>
      <c r="F22" s="35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</row>
    <row r="24" spans="1:256" ht="18.75" x14ac:dyDescent="0.2">
      <c r="B24" s="37" t="s">
        <v>39</v>
      </c>
      <c r="C24" s="37" t="s">
        <v>49</v>
      </c>
      <c r="D24" s="38"/>
      <c r="E24" s="39" t="s">
        <v>600</v>
      </c>
    </row>
    <row r="25" spans="1:256" ht="18.75" x14ac:dyDescent="0.2">
      <c r="B25" s="37" t="s">
        <v>49</v>
      </c>
      <c r="C25" s="37" t="s">
        <v>49</v>
      </c>
      <c r="D25" s="38"/>
      <c r="E25" s="39"/>
    </row>
    <row r="26" spans="1:256" ht="18.75" x14ac:dyDescent="0.2">
      <c r="B26" s="37" t="s">
        <v>41</v>
      </c>
      <c r="C26" s="37" t="s">
        <v>49</v>
      </c>
      <c r="D26" s="38"/>
      <c r="E26" s="39" t="s">
        <v>320</v>
      </c>
    </row>
    <row r="32" spans="1:256" x14ac:dyDescent="0.2">
      <c r="F32" s="9"/>
    </row>
    <row r="33" spans="6:6" x14ac:dyDescent="0.2">
      <c r="F33" s="9"/>
    </row>
    <row r="34" spans="6:6" x14ac:dyDescent="0.2">
      <c r="F34" s="9"/>
    </row>
    <row r="35" spans="6:6" x14ac:dyDescent="0.2">
      <c r="F35" s="9"/>
    </row>
    <row r="36" spans="6:6" x14ac:dyDescent="0.2">
      <c r="F36" s="9"/>
    </row>
    <row r="37" spans="6:6" x14ac:dyDescent="0.2">
      <c r="F37" s="9"/>
    </row>
    <row r="38" spans="6:6" x14ac:dyDescent="0.2">
      <c r="F38" s="9"/>
    </row>
    <row r="39" spans="6:6" x14ac:dyDescent="0.2">
      <c r="F39" s="9"/>
    </row>
    <row r="40" spans="6:6" x14ac:dyDescent="0.2">
      <c r="F40" s="9"/>
    </row>
    <row r="41" spans="6:6" x14ac:dyDescent="0.2">
      <c r="F41" s="9"/>
    </row>
    <row r="42" spans="6:6" x14ac:dyDescent="0.2">
      <c r="F42" s="9"/>
    </row>
    <row r="43" spans="6:6" x14ac:dyDescent="0.2">
      <c r="F43" s="9"/>
    </row>
    <row r="44" spans="6:6" x14ac:dyDescent="0.2">
      <c r="F44" s="9"/>
    </row>
    <row r="45" spans="6:6" x14ac:dyDescent="0.2">
      <c r="F45" s="9"/>
    </row>
    <row r="46" spans="6:6" x14ac:dyDescent="0.2">
      <c r="F46" s="9"/>
    </row>
    <row r="47" spans="6:6" x14ac:dyDescent="0.2">
      <c r="F47" s="9"/>
    </row>
    <row r="48" spans="6:6" x14ac:dyDescent="0.2">
      <c r="F48" s="9"/>
    </row>
    <row r="49" spans="6:6" x14ac:dyDescent="0.2">
      <c r="F49" s="9"/>
    </row>
    <row r="50" spans="6:6" x14ac:dyDescent="0.2">
      <c r="F50" s="9"/>
    </row>
    <row r="51" spans="6:6" x14ac:dyDescent="0.2">
      <c r="F51" s="9"/>
    </row>
    <row r="52" spans="6:6" x14ac:dyDescent="0.2">
      <c r="F52" s="9"/>
    </row>
    <row r="53" spans="6:6" x14ac:dyDescent="0.2">
      <c r="F53" s="9"/>
    </row>
    <row r="54" spans="6:6" x14ac:dyDescent="0.2">
      <c r="F54" s="9"/>
    </row>
    <row r="55" spans="6:6" x14ac:dyDescent="0.2">
      <c r="F55" s="9"/>
    </row>
    <row r="56" spans="6:6" x14ac:dyDescent="0.2">
      <c r="F56" s="9"/>
    </row>
    <row r="57" spans="6:6" x14ac:dyDescent="0.2">
      <c r="F57" s="9"/>
    </row>
    <row r="58" spans="6:6" x14ac:dyDescent="0.2">
      <c r="F58" s="9"/>
    </row>
    <row r="59" spans="6:6" x14ac:dyDescent="0.2">
      <c r="F59" s="9"/>
    </row>
    <row r="60" spans="6:6" x14ac:dyDescent="0.2">
      <c r="F60" s="9"/>
    </row>
    <row r="61" spans="6:6" x14ac:dyDescent="0.2">
      <c r="F61" s="9"/>
    </row>
    <row r="62" spans="6:6" x14ac:dyDescent="0.2">
      <c r="F62" s="9"/>
    </row>
    <row r="63" spans="6:6" x14ac:dyDescent="0.2">
      <c r="F63" s="9"/>
    </row>
    <row r="64" spans="6:6" x14ac:dyDescent="0.2">
      <c r="F64" s="9"/>
    </row>
    <row r="65" spans="6:6" x14ac:dyDescent="0.2">
      <c r="F65" s="9"/>
    </row>
    <row r="66" spans="6:6" x14ac:dyDescent="0.2">
      <c r="F66" s="9"/>
    </row>
    <row r="67" spans="6:6" x14ac:dyDescent="0.2">
      <c r="F67" s="9"/>
    </row>
    <row r="68" spans="6:6" x14ac:dyDescent="0.2">
      <c r="F68" s="9"/>
    </row>
    <row r="69" spans="6:6" x14ac:dyDescent="0.2">
      <c r="F69" s="9"/>
    </row>
    <row r="70" spans="6:6" x14ac:dyDescent="0.2">
      <c r="F70" s="9"/>
    </row>
    <row r="71" spans="6:6" x14ac:dyDescent="0.2">
      <c r="F71" s="9"/>
    </row>
    <row r="72" spans="6:6" x14ac:dyDescent="0.2">
      <c r="F72" s="9"/>
    </row>
    <row r="73" spans="6:6" x14ac:dyDescent="0.2">
      <c r="F73" s="9"/>
    </row>
    <row r="74" spans="6:6" x14ac:dyDescent="0.2">
      <c r="F74" s="9"/>
    </row>
    <row r="75" spans="6:6" x14ac:dyDescent="0.2">
      <c r="F75" s="9"/>
    </row>
    <row r="76" spans="6:6" x14ac:dyDescent="0.2">
      <c r="F76" s="9"/>
    </row>
    <row r="77" spans="6:6" x14ac:dyDescent="0.2">
      <c r="F77" s="9"/>
    </row>
    <row r="78" spans="6:6" x14ac:dyDescent="0.2">
      <c r="F78" s="9"/>
    </row>
    <row r="79" spans="6:6" x14ac:dyDescent="0.2">
      <c r="F79" s="9"/>
    </row>
    <row r="80" spans="6:6" x14ac:dyDescent="0.2">
      <c r="F80" s="9"/>
    </row>
    <row r="81" spans="6:6" x14ac:dyDescent="0.2">
      <c r="F81" s="9"/>
    </row>
    <row r="82" spans="6:6" x14ac:dyDescent="0.2">
      <c r="F82" s="9"/>
    </row>
    <row r="83" spans="6:6" x14ac:dyDescent="0.2">
      <c r="F83" s="9"/>
    </row>
    <row r="84" spans="6:6" x14ac:dyDescent="0.2">
      <c r="F84" s="9"/>
    </row>
    <row r="85" spans="6:6" x14ac:dyDescent="0.2">
      <c r="F85" s="9"/>
    </row>
    <row r="86" spans="6:6" x14ac:dyDescent="0.2">
      <c r="F86" s="9"/>
    </row>
    <row r="87" spans="6:6" x14ac:dyDescent="0.2">
      <c r="F87" s="9"/>
    </row>
    <row r="88" spans="6:6" x14ac:dyDescent="0.2">
      <c r="F88" s="9"/>
    </row>
    <row r="89" spans="6:6" x14ac:dyDescent="0.2">
      <c r="F89" s="9"/>
    </row>
    <row r="90" spans="6:6" x14ac:dyDescent="0.2">
      <c r="F90" s="9"/>
    </row>
    <row r="91" spans="6:6" x14ac:dyDescent="0.2">
      <c r="F91" s="9"/>
    </row>
    <row r="92" spans="6:6" x14ac:dyDescent="0.2">
      <c r="F92" s="9"/>
    </row>
    <row r="93" spans="6:6" x14ac:dyDescent="0.2">
      <c r="F93" s="9"/>
    </row>
    <row r="94" spans="6:6" x14ac:dyDescent="0.2">
      <c r="F94" s="9"/>
    </row>
    <row r="95" spans="6:6" x14ac:dyDescent="0.2">
      <c r="F95" s="9"/>
    </row>
    <row r="96" spans="6:6" x14ac:dyDescent="0.2">
      <c r="F96" s="9"/>
    </row>
    <row r="97" spans="6:6" x14ac:dyDescent="0.2">
      <c r="F97" s="9"/>
    </row>
    <row r="98" spans="6:6" x14ac:dyDescent="0.2">
      <c r="F98" s="9"/>
    </row>
    <row r="99" spans="6:6" x14ac:dyDescent="0.2">
      <c r="F99" s="9"/>
    </row>
    <row r="100" spans="6:6" x14ac:dyDescent="0.2">
      <c r="F100" s="9"/>
    </row>
    <row r="101" spans="6:6" x14ac:dyDescent="0.2">
      <c r="F101" s="9"/>
    </row>
    <row r="102" spans="6:6" x14ac:dyDescent="0.2">
      <c r="F102" s="9"/>
    </row>
    <row r="103" spans="6:6" x14ac:dyDescent="0.2">
      <c r="F103" s="9"/>
    </row>
    <row r="104" spans="6:6" x14ac:dyDescent="0.2">
      <c r="F104" s="9"/>
    </row>
    <row r="105" spans="6:6" x14ac:dyDescent="0.2">
      <c r="F105" s="9"/>
    </row>
    <row r="106" spans="6:6" x14ac:dyDescent="0.2">
      <c r="F106" s="9"/>
    </row>
    <row r="107" spans="6:6" x14ac:dyDescent="0.2">
      <c r="F107" s="9"/>
    </row>
    <row r="108" spans="6:6" x14ac:dyDescent="0.2">
      <c r="F108" s="9"/>
    </row>
    <row r="109" spans="6:6" x14ac:dyDescent="0.2">
      <c r="F109" s="9"/>
    </row>
    <row r="110" spans="6:6" x14ac:dyDescent="0.2">
      <c r="F110" s="9"/>
    </row>
    <row r="111" spans="6:6" x14ac:dyDescent="0.2">
      <c r="F111" s="9"/>
    </row>
    <row r="112" spans="6:6" x14ac:dyDescent="0.2">
      <c r="F112" s="9"/>
    </row>
    <row r="113" spans="6:6" x14ac:dyDescent="0.2">
      <c r="F113" s="9"/>
    </row>
    <row r="114" spans="6:6" x14ac:dyDescent="0.2">
      <c r="F114" s="9"/>
    </row>
    <row r="115" spans="6:6" x14ac:dyDescent="0.2">
      <c r="F115" s="9"/>
    </row>
    <row r="116" spans="6:6" x14ac:dyDescent="0.2">
      <c r="F116" s="9"/>
    </row>
    <row r="117" spans="6:6" x14ac:dyDescent="0.2">
      <c r="F117" s="9"/>
    </row>
    <row r="118" spans="6:6" x14ac:dyDescent="0.2">
      <c r="F118" s="9"/>
    </row>
    <row r="119" spans="6:6" x14ac:dyDescent="0.2">
      <c r="F119" s="9"/>
    </row>
    <row r="120" spans="6:6" x14ac:dyDescent="0.2">
      <c r="F120" s="9"/>
    </row>
    <row r="121" spans="6:6" x14ac:dyDescent="0.2">
      <c r="F121" s="9"/>
    </row>
    <row r="122" spans="6:6" x14ac:dyDescent="0.2">
      <c r="F122" s="9"/>
    </row>
    <row r="123" spans="6:6" x14ac:dyDescent="0.2">
      <c r="F123" s="9"/>
    </row>
    <row r="124" spans="6:6" x14ac:dyDescent="0.2">
      <c r="F124" s="9"/>
    </row>
    <row r="125" spans="6:6" x14ac:dyDescent="0.2">
      <c r="F125" s="9"/>
    </row>
    <row r="126" spans="6:6" x14ac:dyDescent="0.2">
      <c r="F126" s="9"/>
    </row>
    <row r="127" spans="6:6" x14ac:dyDescent="0.2">
      <c r="F127" s="9"/>
    </row>
    <row r="128" spans="6:6" x14ac:dyDescent="0.2">
      <c r="F128" s="9"/>
    </row>
    <row r="129" spans="6:6" x14ac:dyDescent="0.2">
      <c r="F129" s="9"/>
    </row>
    <row r="130" spans="6:6" x14ac:dyDescent="0.2">
      <c r="F130" s="9"/>
    </row>
    <row r="131" spans="6:6" x14ac:dyDescent="0.2">
      <c r="F131" s="9"/>
    </row>
    <row r="132" spans="6:6" x14ac:dyDescent="0.2">
      <c r="F132" s="9"/>
    </row>
    <row r="133" spans="6:6" x14ac:dyDescent="0.2">
      <c r="F133" s="9"/>
    </row>
    <row r="134" spans="6:6" x14ac:dyDescent="0.2">
      <c r="F134" s="9"/>
    </row>
    <row r="135" spans="6:6" x14ac:dyDescent="0.2">
      <c r="F135" s="9"/>
    </row>
    <row r="136" spans="6:6" x14ac:dyDescent="0.2">
      <c r="F136" s="9"/>
    </row>
    <row r="137" spans="6:6" x14ac:dyDescent="0.2">
      <c r="F137" s="9"/>
    </row>
    <row r="138" spans="6:6" x14ac:dyDescent="0.2">
      <c r="F138" s="9"/>
    </row>
    <row r="139" spans="6:6" x14ac:dyDescent="0.2">
      <c r="F139" s="9"/>
    </row>
    <row r="140" spans="6:6" x14ac:dyDescent="0.2">
      <c r="F140" s="9"/>
    </row>
    <row r="141" spans="6:6" x14ac:dyDescent="0.2">
      <c r="F141" s="9"/>
    </row>
    <row r="142" spans="6:6" x14ac:dyDescent="0.2">
      <c r="F142" s="9"/>
    </row>
    <row r="143" spans="6:6" x14ac:dyDescent="0.2">
      <c r="F143" s="9"/>
    </row>
    <row r="144" spans="6:6" x14ac:dyDescent="0.2">
      <c r="F144" s="9"/>
    </row>
    <row r="145" spans="6:6" x14ac:dyDescent="0.2">
      <c r="F145" s="9"/>
    </row>
    <row r="146" spans="6:6" x14ac:dyDescent="0.2">
      <c r="F146" s="9"/>
    </row>
    <row r="147" spans="6:6" x14ac:dyDescent="0.2">
      <c r="F147" s="9"/>
    </row>
    <row r="148" spans="6:6" x14ac:dyDescent="0.2">
      <c r="F148" s="9"/>
    </row>
    <row r="149" spans="6:6" x14ac:dyDescent="0.2">
      <c r="F149" s="9"/>
    </row>
    <row r="150" spans="6:6" x14ac:dyDescent="0.2">
      <c r="F150" s="9"/>
    </row>
    <row r="151" spans="6:6" x14ac:dyDescent="0.2">
      <c r="F151" s="9"/>
    </row>
    <row r="152" spans="6:6" x14ac:dyDescent="0.2">
      <c r="F152" s="9"/>
    </row>
    <row r="153" spans="6:6" x14ac:dyDescent="0.2">
      <c r="F153" s="9"/>
    </row>
    <row r="154" spans="6:6" x14ac:dyDescent="0.2">
      <c r="F154" s="9"/>
    </row>
    <row r="155" spans="6:6" x14ac:dyDescent="0.2">
      <c r="F155" s="9"/>
    </row>
    <row r="156" spans="6:6" x14ac:dyDescent="0.2">
      <c r="F156" s="9"/>
    </row>
    <row r="157" spans="6:6" x14ac:dyDescent="0.2">
      <c r="F157" s="9"/>
    </row>
    <row r="158" spans="6:6" x14ac:dyDescent="0.2">
      <c r="F158" s="9"/>
    </row>
    <row r="159" spans="6:6" x14ac:dyDescent="0.2">
      <c r="F159" s="9"/>
    </row>
    <row r="160" spans="6:6" x14ac:dyDescent="0.2">
      <c r="F160" s="9"/>
    </row>
    <row r="161" spans="6:6" x14ac:dyDescent="0.2">
      <c r="F161" s="9"/>
    </row>
    <row r="162" spans="6:6" x14ac:dyDescent="0.2">
      <c r="F162" s="9"/>
    </row>
    <row r="163" spans="6:6" x14ac:dyDescent="0.2">
      <c r="F163" s="9"/>
    </row>
    <row r="164" spans="6:6" x14ac:dyDescent="0.2">
      <c r="F164" s="9"/>
    </row>
    <row r="165" spans="6:6" x14ac:dyDescent="0.2">
      <c r="F165" s="9"/>
    </row>
    <row r="166" spans="6:6" x14ac:dyDescent="0.2">
      <c r="F166" s="9"/>
    </row>
    <row r="167" spans="6:6" x14ac:dyDescent="0.2">
      <c r="F167" s="9"/>
    </row>
    <row r="168" spans="6:6" x14ac:dyDescent="0.2">
      <c r="F168" s="9"/>
    </row>
    <row r="169" spans="6:6" x14ac:dyDescent="0.2">
      <c r="F169" s="9"/>
    </row>
    <row r="170" spans="6:6" x14ac:dyDescent="0.2">
      <c r="F170" s="9"/>
    </row>
    <row r="171" spans="6:6" x14ac:dyDescent="0.2">
      <c r="F171" s="9"/>
    </row>
    <row r="172" spans="6:6" x14ac:dyDescent="0.2">
      <c r="F172" s="9"/>
    </row>
    <row r="173" spans="6:6" x14ac:dyDescent="0.2">
      <c r="F173" s="9"/>
    </row>
    <row r="174" spans="6:6" x14ac:dyDescent="0.2">
      <c r="F174" s="9"/>
    </row>
    <row r="175" spans="6:6" x14ac:dyDescent="0.2">
      <c r="F175" s="9"/>
    </row>
    <row r="176" spans="6:6" x14ac:dyDescent="0.2">
      <c r="F176" s="9"/>
    </row>
    <row r="177" spans="6:6" x14ac:dyDescent="0.2">
      <c r="F177" s="9"/>
    </row>
    <row r="178" spans="6:6" x14ac:dyDescent="0.2">
      <c r="F178" s="9"/>
    </row>
    <row r="179" spans="6:6" x14ac:dyDescent="0.2">
      <c r="F179" s="9"/>
    </row>
    <row r="180" spans="6:6" x14ac:dyDescent="0.2">
      <c r="F180" s="9"/>
    </row>
    <row r="181" spans="6:6" x14ac:dyDescent="0.2">
      <c r="F181" s="9"/>
    </row>
    <row r="182" spans="6:6" x14ac:dyDescent="0.2">
      <c r="F182" s="9"/>
    </row>
    <row r="183" spans="6:6" x14ac:dyDescent="0.2">
      <c r="F183" s="9"/>
    </row>
    <row r="184" spans="6:6" x14ac:dyDescent="0.2">
      <c r="F184" s="9"/>
    </row>
    <row r="185" spans="6:6" x14ac:dyDescent="0.2">
      <c r="F185" s="9"/>
    </row>
    <row r="186" spans="6:6" x14ac:dyDescent="0.2">
      <c r="F186" s="9"/>
    </row>
    <row r="187" spans="6:6" x14ac:dyDescent="0.2">
      <c r="F187" s="9"/>
    </row>
    <row r="188" spans="6:6" x14ac:dyDescent="0.2">
      <c r="F188" s="9"/>
    </row>
    <row r="189" spans="6:6" x14ac:dyDescent="0.2">
      <c r="F189" s="9"/>
    </row>
    <row r="190" spans="6:6" x14ac:dyDescent="0.2">
      <c r="F190" s="9"/>
    </row>
    <row r="191" spans="6:6" x14ac:dyDescent="0.2">
      <c r="F191" s="9"/>
    </row>
    <row r="192" spans="6:6" x14ac:dyDescent="0.2">
      <c r="F192" s="9"/>
    </row>
    <row r="193" spans="6:6" x14ac:dyDescent="0.2">
      <c r="F193" s="9"/>
    </row>
    <row r="194" spans="6:6" x14ac:dyDescent="0.2">
      <c r="F194" s="9"/>
    </row>
    <row r="195" spans="6:6" x14ac:dyDescent="0.2">
      <c r="F195" s="9"/>
    </row>
    <row r="196" spans="6:6" x14ac:dyDescent="0.2">
      <c r="F196" s="9"/>
    </row>
    <row r="197" spans="6:6" x14ac:dyDescent="0.2">
      <c r="F197" s="9"/>
    </row>
    <row r="198" spans="6:6" x14ac:dyDescent="0.2">
      <c r="F198" s="9"/>
    </row>
    <row r="199" spans="6:6" x14ac:dyDescent="0.2">
      <c r="F199" s="9"/>
    </row>
    <row r="200" spans="6:6" x14ac:dyDescent="0.2">
      <c r="F200" s="9"/>
    </row>
    <row r="201" spans="6:6" x14ac:dyDescent="0.2">
      <c r="F201" s="9"/>
    </row>
    <row r="202" spans="6:6" x14ac:dyDescent="0.2">
      <c r="F202" s="9"/>
    </row>
    <row r="203" spans="6:6" x14ac:dyDescent="0.2">
      <c r="F203" s="9"/>
    </row>
    <row r="204" spans="6:6" x14ac:dyDescent="0.2">
      <c r="F204" s="9"/>
    </row>
    <row r="205" spans="6:6" x14ac:dyDescent="0.2">
      <c r="F205" s="9"/>
    </row>
    <row r="206" spans="6:6" x14ac:dyDescent="0.2">
      <c r="F206" s="9"/>
    </row>
    <row r="207" spans="6:6" x14ac:dyDescent="0.2">
      <c r="F207" s="9"/>
    </row>
    <row r="208" spans="6:6" x14ac:dyDescent="0.2">
      <c r="F208" s="9"/>
    </row>
    <row r="209" spans="6:6" x14ac:dyDescent="0.2">
      <c r="F209" s="9"/>
    </row>
    <row r="210" spans="6:6" x14ac:dyDescent="0.2">
      <c r="F210" s="9"/>
    </row>
    <row r="211" spans="6:6" x14ac:dyDescent="0.2">
      <c r="F211" s="9"/>
    </row>
    <row r="212" spans="6:6" x14ac:dyDescent="0.2">
      <c r="F212" s="9"/>
    </row>
    <row r="213" spans="6:6" x14ac:dyDescent="0.2">
      <c r="F213" s="9"/>
    </row>
    <row r="214" spans="6:6" x14ac:dyDescent="0.2">
      <c r="F214" s="9"/>
    </row>
    <row r="215" spans="6:6" x14ac:dyDescent="0.2">
      <c r="F215" s="9"/>
    </row>
    <row r="216" spans="6:6" x14ac:dyDescent="0.2">
      <c r="F216" s="9"/>
    </row>
    <row r="217" spans="6:6" x14ac:dyDescent="0.2">
      <c r="F217" s="9"/>
    </row>
    <row r="218" spans="6:6" x14ac:dyDescent="0.2">
      <c r="F218" s="9"/>
    </row>
    <row r="219" spans="6:6" x14ac:dyDescent="0.2">
      <c r="F219" s="9"/>
    </row>
    <row r="220" spans="6:6" x14ac:dyDescent="0.2">
      <c r="F220" s="9"/>
    </row>
    <row r="221" spans="6:6" x14ac:dyDescent="0.2">
      <c r="F221" s="9"/>
    </row>
    <row r="222" spans="6:6" x14ac:dyDescent="0.2">
      <c r="F222" s="9"/>
    </row>
    <row r="223" spans="6:6" x14ac:dyDescent="0.2">
      <c r="F223" s="9"/>
    </row>
    <row r="224" spans="6:6" x14ac:dyDescent="0.2">
      <c r="F224" s="9"/>
    </row>
    <row r="225" spans="6:6" x14ac:dyDescent="0.2">
      <c r="F225" s="9"/>
    </row>
    <row r="226" spans="6:6" x14ac:dyDescent="0.2">
      <c r="F226" s="9"/>
    </row>
    <row r="227" spans="6:6" x14ac:dyDescent="0.2">
      <c r="F227" s="9"/>
    </row>
    <row r="228" spans="6:6" x14ac:dyDescent="0.2">
      <c r="F228" s="9"/>
    </row>
    <row r="229" spans="6:6" x14ac:dyDescent="0.2">
      <c r="F229" s="9"/>
    </row>
    <row r="230" spans="6:6" x14ac:dyDescent="0.2">
      <c r="F230" s="9"/>
    </row>
    <row r="231" spans="6:6" x14ac:dyDescent="0.2">
      <c r="F231" s="9"/>
    </row>
    <row r="232" spans="6:6" x14ac:dyDescent="0.2">
      <c r="F232" s="9"/>
    </row>
    <row r="233" spans="6:6" x14ac:dyDescent="0.2">
      <c r="F233" s="9"/>
    </row>
    <row r="234" spans="6:6" x14ac:dyDescent="0.2">
      <c r="F234" s="9"/>
    </row>
    <row r="235" spans="6:6" x14ac:dyDescent="0.2">
      <c r="F235" s="9"/>
    </row>
    <row r="236" spans="6:6" x14ac:dyDescent="0.2">
      <c r="F236" s="9"/>
    </row>
    <row r="237" spans="6:6" x14ac:dyDescent="0.2">
      <c r="F237" s="9"/>
    </row>
    <row r="238" spans="6:6" x14ac:dyDescent="0.2">
      <c r="F238" s="9"/>
    </row>
  </sheetData>
  <mergeCells count="2"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82"/>
  <sheetViews>
    <sheetView tabSelected="1" view="pageBreakPreview" zoomScale="80" zoomScaleNormal="100" zoomScaleSheetLayoutView="80" workbookViewId="0">
      <selection activeCell="C29" sqref="C29"/>
    </sheetView>
  </sheetViews>
  <sheetFormatPr defaultColWidth="9.140625" defaultRowHeight="12.75" x14ac:dyDescent="0.2"/>
  <cols>
    <col min="1" max="1" width="4.7109375" style="51" customWidth="1"/>
    <col min="2" max="2" width="4.140625" style="51" customWidth="1"/>
    <col min="3" max="3" width="23" style="51" customWidth="1"/>
    <col min="4" max="4" width="12.7109375" style="54" customWidth="1"/>
    <col min="5" max="5" width="7" style="54" customWidth="1"/>
    <col min="6" max="6" width="16" style="54" customWidth="1"/>
    <col min="7" max="7" width="9" style="51" hidden="1" customWidth="1"/>
    <col min="8" max="8" width="13.28515625" style="51" hidden="1" customWidth="1"/>
    <col min="9" max="9" width="31" style="51" customWidth="1"/>
    <col min="10" max="10" width="6.85546875" style="54" customWidth="1"/>
    <col min="11" max="11" width="7.7109375" style="54" customWidth="1"/>
    <col min="12" max="12" width="7.28515625" style="54" customWidth="1"/>
    <col min="13" max="13" width="6.7109375" style="54" customWidth="1"/>
    <col min="14" max="14" width="9.140625" style="54" customWidth="1"/>
    <col min="15" max="15" width="6.85546875" style="54" customWidth="1"/>
    <col min="16" max="16" width="9.140625" style="54" customWidth="1"/>
    <col min="17" max="17" width="6.28515625" style="54" customWidth="1"/>
    <col min="18" max="18" width="9.140625" style="54" customWidth="1"/>
    <col min="19" max="19" width="7.140625" style="54" customWidth="1"/>
    <col min="20" max="20" width="9.140625" style="54" customWidth="1"/>
    <col min="21" max="21" width="7.5703125" style="54" customWidth="1"/>
    <col min="22" max="22" width="9.140625" style="54" customWidth="1"/>
    <col min="23" max="23" width="7.28515625" style="54" customWidth="1"/>
    <col min="24" max="24" width="9" style="54" customWidth="1"/>
    <col min="25" max="25" width="8.5703125" style="54" customWidth="1"/>
    <col min="26" max="26" width="6.7109375" style="59" customWidth="1"/>
    <col min="27" max="27" width="7.28515625" style="54" customWidth="1"/>
    <col min="28" max="28" width="9.140625" style="54" customWidth="1"/>
    <col min="29" max="29" width="8.140625" style="51" customWidth="1"/>
    <col min="30" max="16384" width="9.140625" style="51"/>
  </cols>
  <sheetData>
    <row r="1" spans="1:30" x14ac:dyDescent="0.2">
      <c r="B1" s="54"/>
      <c r="I1" s="58" t="s">
        <v>641</v>
      </c>
      <c r="W1" s="55"/>
      <c r="X1" s="56"/>
      <c r="Z1" s="54"/>
      <c r="AA1" s="51"/>
      <c r="AB1" s="51"/>
      <c r="AC1" s="57" t="s">
        <v>605</v>
      </c>
    </row>
    <row r="2" spans="1:30" x14ac:dyDescent="0.2">
      <c r="B2" s="54"/>
      <c r="W2" s="55"/>
      <c r="X2" s="56"/>
      <c r="Z2" s="54"/>
      <c r="AA2" s="51"/>
      <c r="AB2" s="51"/>
    </row>
    <row r="3" spans="1:30" ht="26.25" customHeight="1" x14ac:dyDescent="0.2">
      <c r="A3" s="167" t="s">
        <v>114</v>
      </c>
      <c r="B3" s="164" t="s">
        <v>0</v>
      </c>
      <c r="C3" s="164" t="s">
        <v>1</v>
      </c>
      <c r="D3" s="163" t="s">
        <v>2</v>
      </c>
      <c r="E3" s="165" t="s">
        <v>3</v>
      </c>
      <c r="F3" s="161" t="s">
        <v>19</v>
      </c>
      <c r="G3" s="163" t="s">
        <v>5</v>
      </c>
      <c r="H3" s="164" t="s">
        <v>4</v>
      </c>
      <c r="I3" s="163" t="s">
        <v>6</v>
      </c>
      <c r="J3" s="164" t="s">
        <v>53</v>
      </c>
      <c r="K3" s="164"/>
      <c r="L3" s="164"/>
      <c r="M3" s="165" t="s">
        <v>55</v>
      </c>
      <c r="N3" s="166"/>
      <c r="O3" s="164" t="s">
        <v>9</v>
      </c>
      <c r="P3" s="164"/>
      <c r="Q3" s="164" t="s">
        <v>10</v>
      </c>
      <c r="R3" s="164"/>
      <c r="S3" s="164" t="s">
        <v>11</v>
      </c>
      <c r="T3" s="164"/>
      <c r="U3" s="163" t="s">
        <v>12</v>
      </c>
      <c r="V3" s="164"/>
      <c r="W3" s="169" t="s">
        <v>54</v>
      </c>
      <c r="X3" s="170"/>
      <c r="Y3" s="164" t="s">
        <v>110</v>
      </c>
      <c r="Z3" s="164"/>
      <c r="AA3" s="164"/>
      <c r="AB3" s="164"/>
      <c r="AC3" s="171" t="s">
        <v>27</v>
      </c>
    </row>
    <row r="4" spans="1:30" x14ac:dyDescent="0.2">
      <c r="A4" s="168"/>
      <c r="B4" s="164"/>
      <c r="C4" s="164"/>
      <c r="D4" s="163"/>
      <c r="E4" s="165"/>
      <c r="F4" s="162"/>
      <c r="G4" s="163"/>
      <c r="H4" s="164"/>
      <c r="I4" s="163"/>
      <c r="J4" s="90" t="s">
        <v>7</v>
      </c>
      <c r="K4" s="90" t="s">
        <v>8</v>
      </c>
      <c r="L4" s="90" t="s">
        <v>115</v>
      </c>
      <c r="M4" s="90" t="s">
        <v>7</v>
      </c>
      <c r="N4" s="90" t="s">
        <v>115</v>
      </c>
      <c r="O4" s="90" t="s">
        <v>7</v>
      </c>
      <c r="P4" s="90" t="s">
        <v>115</v>
      </c>
      <c r="Q4" s="90" t="s">
        <v>7</v>
      </c>
      <c r="R4" s="90" t="s">
        <v>115</v>
      </c>
      <c r="S4" s="90" t="s">
        <v>7</v>
      </c>
      <c r="T4" s="90" t="s">
        <v>115</v>
      </c>
      <c r="U4" s="90" t="s">
        <v>7</v>
      </c>
      <c r="V4" s="90" t="s">
        <v>115</v>
      </c>
      <c r="W4" s="90" t="s">
        <v>7</v>
      </c>
      <c r="X4" s="90" t="s">
        <v>115</v>
      </c>
      <c r="Y4" s="90" t="s">
        <v>7</v>
      </c>
      <c r="Z4" s="95"/>
      <c r="AA4" s="90" t="s">
        <v>8</v>
      </c>
      <c r="AB4" s="90" t="s">
        <v>115</v>
      </c>
      <c r="AC4" s="172"/>
    </row>
    <row r="5" spans="1:30" ht="13.15" customHeight="1" x14ac:dyDescent="0.2">
      <c r="A5" s="181"/>
      <c r="B5" s="51">
        <v>0</v>
      </c>
      <c r="C5" s="51">
        <v>0</v>
      </c>
      <c r="D5" s="51">
        <v>0</v>
      </c>
      <c r="E5" s="51">
        <v>0</v>
      </c>
      <c r="G5" s="51">
        <v>0</v>
      </c>
      <c r="H5" s="51">
        <v>0</v>
      </c>
      <c r="I5" s="51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AA5" s="54">
        <v>0</v>
      </c>
      <c r="AB5" s="54">
        <v>0</v>
      </c>
      <c r="AC5" s="51">
        <v>0</v>
      </c>
      <c r="AD5" s="51">
        <v>0</v>
      </c>
    </row>
    <row r="6" spans="1:30" s="60" customFormat="1" ht="15" x14ac:dyDescent="0.25">
      <c r="A6" s="96">
        <v>1</v>
      </c>
      <c r="B6" s="67">
        <v>21</v>
      </c>
      <c r="C6" s="64" t="s">
        <v>434</v>
      </c>
      <c r="D6" s="64" t="s">
        <v>435</v>
      </c>
      <c r="E6" s="2" t="s">
        <v>13</v>
      </c>
      <c r="F6" s="64" t="s">
        <v>550</v>
      </c>
      <c r="G6" s="1" t="s">
        <v>14</v>
      </c>
      <c r="H6" s="1" t="s">
        <v>15</v>
      </c>
      <c r="I6" s="64" t="s">
        <v>316</v>
      </c>
      <c r="J6" s="40">
        <v>4.5999999999999996</v>
      </c>
      <c r="K6" s="41"/>
      <c r="L6" s="50">
        <f>(5.9-J6)*55.55</f>
        <v>72.215000000000032</v>
      </c>
      <c r="M6" s="41">
        <v>105</v>
      </c>
      <c r="N6" s="50">
        <f>(M6-10)*1.05</f>
        <v>99.75</v>
      </c>
      <c r="O6" s="41">
        <v>11</v>
      </c>
      <c r="P6" s="50">
        <f>(O6-0)*4</f>
        <v>44</v>
      </c>
      <c r="Q6" s="40">
        <v>7.2</v>
      </c>
      <c r="R6" s="50">
        <f>(8.4-Q6)*50</f>
        <v>60.000000000000007</v>
      </c>
      <c r="S6" s="41">
        <v>225</v>
      </c>
      <c r="T6" s="50">
        <f>(S6-160)*1.11</f>
        <v>72.150000000000006</v>
      </c>
      <c r="U6" s="41">
        <v>60</v>
      </c>
      <c r="V6" s="50">
        <f>(U6-32)*3.03</f>
        <v>84.839999999999989</v>
      </c>
      <c r="W6" s="41">
        <v>0</v>
      </c>
      <c r="X6" s="52">
        <f>(W6-15)*4</f>
        <v>-60</v>
      </c>
      <c r="Y6" s="42" t="s">
        <v>642</v>
      </c>
      <c r="Z6" s="40">
        <v>480</v>
      </c>
      <c r="AA6" s="41"/>
      <c r="AB6" s="50">
        <f>(1010.7-Z6)*0.2693</f>
        <v>142.91750999999999</v>
      </c>
      <c r="AC6" s="52">
        <f>SUM(L6,N6,P6,R6,T6,V6,X6,AB6)</f>
        <v>515.87250999999992</v>
      </c>
    </row>
    <row r="7" spans="1:30" s="60" customFormat="1" ht="15" x14ac:dyDescent="0.25">
      <c r="A7" s="96">
        <v>2</v>
      </c>
      <c r="B7" s="67">
        <v>3</v>
      </c>
      <c r="C7" s="64" t="s">
        <v>82</v>
      </c>
      <c r="D7" s="64" t="s">
        <v>83</v>
      </c>
      <c r="E7" s="50"/>
      <c r="F7" s="64" t="s">
        <v>84</v>
      </c>
      <c r="G7" s="1" t="s">
        <v>14</v>
      </c>
      <c r="H7" s="1" t="s">
        <v>15</v>
      </c>
      <c r="I7" s="64" t="s">
        <v>62</v>
      </c>
      <c r="J7" s="50">
        <v>4.2</v>
      </c>
      <c r="K7" s="50"/>
      <c r="L7" s="50">
        <f>(5.9-J7)*55.55</f>
        <v>94.435000000000002</v>
      </c>
      <c r="M7" s="50">
        <v>36</v>
      </c>
      <c r="N7" s="50">
        <f>(M7-10)*1.05</f>
        <v>27.3</v>
      </c>
      <c r="O7" s="50">
        <v>18</v>
      </c>
      <c r="P7" s="50">
        <f>(O7-0)*4</f>
        <v>72</v>
      </c>
      <c r="Q7" s="50">
        <v>6.7</v>
      </c>
      <c r="R7" s="50">
        <f>(8.4-Q7)*50</f>
        <v>85.000000000000014</v>
      </c>
      <c r="S7" s="50">
        <v>240</v>
      </c>
      <c r="T7" s="50">
        <f>(S7-160)*1.11</f>
        <v>88.800000000000011</v>
      </c>
      <c r="U7" s="50">
        <v>53</v>
      </c>
      <c r="V7" s="50">
        <f>(U7-32)*3.03</f>
        <v>63.629999999999995</v>
      </c>
      <c r="W7" s="41">
        <v>0</v>
      </c>
      <c r="X7" s="52">
        <f>(W7-15)*4</f>
        <v>-60</v>
      </c>
      <c r="Y7" s="97">
        <v>5.7210648148148142E-3</v>
      </c>
      <c r="Z7" s="40">
        <v>494</v>
      </c>
      <c r="AA7" s="50"/>
      <c r="AB7" s="50">
        <f>(1010.7-Z7)*0.2693</f>
        <v>139.14731</v>
      </c>
      <c r="AC7" s="52">
        <f>SUM(L7,N7,P7,R7,T7,V7,X7,AB7)</f>
        <v>510.31231000000002</v>
      </c>
    </row>
    <row r="8" spans="1:30" s="60" customFormat="1" ht="15" x14ac:dyDescent="0.25">
      <c r="A8" s="96">
        <v>3</v>
      </c>
      <c r="B8" s="67">
        <v>70</v>
      </c>
      <c r="C8" s="64" t="s">
        <v>522</v>
      </c>
      <c r="D8" s="64" t="s">
        <v>523</v>
      </c>
      <c r="E8" s="50"/>
      <c r="F8" s="64" t="s">
        <v>587</v>
      </c>
      <c r="G8" s="1" t="s">
        <v>14</v>
      </c>
      <c r="H8" s="1" t="s">
        <v>15</v>
      </c>
      <c r="I8" s="64" t="s">
        <v>85</v>
      </c>
      <c r="J8" s="50">
        <v>4.4000000000000004</v>
      </c>
      <c r="K8" s="50"/>
      <c r="L8" s="50">
        <f>(5.9-J8)*55.55</f>
        <v>83.324999999999989</v>
      </c>
      <c r="M8" s="50">
        <v>30</v>
      </c>
      <c r="N8" s="50">
        <f>(M8-10)*1.05</f>
        <v>21</v>
      </c>
      <c r="O8" s="50">
        <v>9</v>
      </c>
      <c r="P8" s="50">
        <f>(O8-0)*4</f>
        <v>36</v>
      </c>
      <c r="Q8" s="50">
        <v>6.7</v>
      </c>
      <c r="R8" s="50">
        <f>(8.4-Q8)*50</f>
        <v>85.000000000000014</v>
      </c>
      <c r="S8" s="50">
        <v>244</v>
      </c>
      <c r="T8" s="50">
        <f>(S8-160)*1.11</f>
        <v>93.240000000000009</v>
      </c>
      <c r="U8" s="50">
        <v>60</v>
      </c>
      <c r="V8" s="50">
        <f>(U8-32)*3.03</f>
        <v>84.839999999999989</v>
      </c>
      <c r="W8" s="41">
        <v>0</v>
      </c>
      <c r="X8" s="52">
        <f>(W8-15)*4</f>
        <v>-60</v>
      </c>
      <c r="Y8" s="97">
        <v>5.7222222222222223E-3</v>
      </c>
      <c r="Z8" s="40">
        <v>494</v>
      </c>
      <c r="AA8" s="50"/>
      <c r="AB8" s="50">
        <f>(1010.7-Z8)*0.2693</f>
        <v>139.14731</v>
      </c>
      <c r="AC8" s="52">
        <f>SUM(L8,N8,P8,R8,T8,V8,X8,AB8)</f>
        <v>482.55230999999998</v>
      </c>
    </row>
    <row r="9" spans="1:30" s="60" customFormat="1" ht="15" x14ac:dyDescent="0.25">
      <c r="A9" s="96">
        <v>4</v>
      </c>
      <c r="B9" s="67">
        <v>62</v>
      </c>
      <c r="C9" s="64" t="s">
        <v>112</v>
      </c>
      <c r="D9" s="64" t="s">
        <v>83</v>
      </c>
      <c r="E9" s="50"/>
      <c r="F9" s="64" t="s">
        <v>564</v>
      </c>
      <c r="G9" s="1" t="s">
        <v>14</v>
      </c>
      <c r="H9" s="1" t="s">
        <v>15</v>
      </c>
      <c r="I9" s="64" t="s">
        <v>62</v>
      </c>
      <c r="J9" s="50">
        <v>4.0999999999999996</v>
      </c>
      <c r="K9" s="50"/>
      <c r="L9" s="50">
        <f>(5.9-J9)*55.55</f>
        <v>99.990000000000038</v>
      </c>
      <c r="M9" s="50">
        <v>20</v>
      </c>
      <c r="N9" s="50">
        <f>(M9-10)*1.05</f>
        <v>10.5</v>
      </c>
      <c r="O9" s="50">
        <v>11</v>
      </c>
      <c r="P9" s="50">
        <f>(O9-0)*4</f>
        <v>44</v>
      </c>
      <c r="Q9" s="50">
        <v>6.6</v>
      </c>
      <c r="R9" s="50">
        <f>(8.4-Q9)*50</f>
        <v>90.000000000000028</v>
      </c>
      <c r="S9" s="50">
        <v>240</v>
      </c>
      <c r="T9" s="50">
        <f>(S9-160)*1.11</f>
        <v>88.800000000000011</v>
      </c>
      <c r="U9" s="50">
        <v>56</v>
      </c>
      <c r="V9" s="50">
        <f>(U9-32)*3.03</f>
        <v>72.72</v>
      </c>
      <c r="W9" s="41">
        <v>0</v>
      </c>
      <c r="X9" s="52">
        <f>(W9-15)*4</f>
        <v>-60</v>
      </c>
      <c r="Y9" s="97">
        <v>6.2835648148148147E-3</v>
      </c>
      <c r="Z9" s="40">
        <v>542</v>
      </c>
      <c r="AA9" s="50"/>
      <c r="AB9" s="50">
        <f>(1010.7-Z9)*0.2693</f>
        <v>126.22091</v>
      </c>
      <c r="AC9" s="52">
        <f>SUM(L9,N9,P9,R9,T9,V9,X9,AB9)</f>
        <v>472.23091000000011</v>
      </c>
    </row>
    <row r="10" spans="1:30" s="60" customFormat="1" ht="15" x14ac:dyDescent="0.25">
      <c r="A10" s="96">
        <v>5</v>
      </c>
      <c r="B10" s="67">
        <v>67</v>
      </c>
      <c r="C10" s="64" t="s">
        <v>428</v>
      </c>
      <c r="D10" s="64" t="s">
        <v>429</v>
      </c>
      <c r="E10" s="2" t="s">
        <v>26</v>
      </c>
      <c r="F10" s="64" t="s">
        <v>548</v>
      </c>
      <c r="G10" s="1" t="s">
        <v>14</v>
      </c>
      <c r="H10" s="1" t="s">
        <v>15</v>
      </c>
      <c r="I10" s="64" t="s">
        <v>321</v>
      </c>
      <c r="J10" s="40">
        <v>4.5</v>
      </c>
      <c r="K10" s="41"/>
      <c r="L10" s="50">
        <f>(5.9-J10)*55.55</f>
        <v>77.77000000000001</v>
      </c>
      <c r="M10" s="41">
        <v>24</v>
      </c>
      <c r="N10" s="50">
        <f>(M10-10)*1.05</f>
        <v>14.700000000000001</v>
      </c>
      <c r="O10" s="41">
        <v>13</v>
      </c>
      <c r="P10" s="50">
        <f>(O10-0)*4</f>
        <v>52</v>
      </c>
      <c r="Q10" s="40">
        <v>6.7</v>
      </c>
      <c r="R10" s="50">
        <f>(8.4-Q10)*50</f>
        <v>85.000000000000014</v>
      </c>
      <c r="S10" s="41">
        <v>240</v>
      </c>
      <c r="T10" s="50">
        <f>(S10-160)*1.11</f>
        <v>88.800000000000011</v>
      </c>
      <c r="U10" s="41">
        <v>53</v>
      </c>
      <c r="V10" s="50">
        <f>(U10-32)*3.03</f>
        <v>63.629999999999995</v>
      </c>
      <c r="W10" s="41">
        <v>0</v>
      </c>
      <c r="X10" s="52">
        <f>(W10-15)*4</f>
        <v>-60</v>
      </c>
      <c r="Y10" s="42" t="s">
        <v>643</v>
      </c>
      <c r="Z10" s="40">
        <v>497</v>
      </c>
      <c r="AA10" s="41"/>
      <c r="AB10" s="50">
        <f>(1010.7-Z10)*0.2693</f>
        <v>138.33941000000002</v>
      </c>
      <c r="AC10" s="52">
        <f>SUM(L10,N10,P10,R10,T10,V10,X10,AB10)</f>
        <v>460.23941000000002</v>
      </c>
    </row>
    <row r="11" spans="1:30" s="60" customFormat="1" ht="15" x14ac:dyDescent="0.25">
      <c r="A11" s="96">
        <v>6</v>
      </c>
      <c r="B11" s="67">
        <v>10</v>
      </c>
      <c r="C11" s="64" t="s">
        <v>510</v>
      </c>
      <c r="D11" s="64" t="s">
        <v>511</v>
      </c>
      <c r="E11" s="50"/>
      <c r="F11" s="64" t="s">
        <v>584</v>
      </c>
      <c r="G11" s="1" t="s">
        <v>14</v>
      </c>
      <c r="H11" s="1" t="s">
        <v>15</v>
      </c>
      <c r="I11" s="64" t="s">
        <v>320</v>
      </c>
      <c r="J11" s="50">
        <v>4.4000000000000004</v>
      </c>
      <c r="K11" s="50"/>
      <c r="L11" s="50">
        <f>(5.9-J11)*55.55</f>
        <v>83.324999999999989</v>
      </c>
      <c r="M11" s="50">
        <v>27</v>
      </c>
      <c r="N11" s="50">
        <f>(M11-10)*1.05</f>
        <v>17.850000000000001</v>
      </c>
      <c r="O11" s="50">
        <v>13</v>
      </c>
      <c r="P11" s="50">
        <f>(O11-0)*4</f>
        <v>52</v>
      </c>
      <c r="Q11" s="50">
        <v>6.8</v>
      </c>
      <c r="R11" s="50">
        <f>(8.4-Q11)*50</f>
        <v>80.000000000000028</v>
      </c>
      <c r="S11" s="50">
        <v>220</v>
      </c>
      <c r="T11" s="50">
        <f>(S11-160)*1.11</f>
        <v>66.600000000000009</v>
      </c>
      <c r="U11" s="50">
        <v>59</v>
      </c>
      <c r="V11" s="50">
        <f>(U11-32)*3.03</f>
        <v>81.809999999999988</v>
      </c>
      <c r="W11" s="41">
        <v>0</v>
      </c>
      <c r="X11" s="52">
        <f>(W11-15)*4</f>
        <v>-60</v>
      </c>
      <c r="Y11" s="97">
        <v>5.7708333333333335E-3</v>
      </c>
      <c r="Z11" s="40">
        <v>498</v>
      </c>
      <c r="AA11" s="50"/>
      <c r="AB11" s="50">
        <f>(1010.7-Z11)*0.2693</f>
        <v>138.07011</v>
      </c>
      <c r="AC11" s="52">
        <f>SUM(L11,N11,P11,R11,T11,V11,X11,AB11)</f>
        <v>459.65511000000004</v>
      </c>
    </row>
    <row r="12" spans="1:30" s="60" customFormat="1" ht="15" x14ac:dyDescent="0.25">
      <c r="A12" s="96">
        <v>7</v>
      </c>
      <c r="B12" s="67">
        <v>46</v>
      </c>
      <c r="C12" s="64" t="s">
        <v>102</v>
      </c>
      <c r="D12" s="64" t="s">
        <v>103</v>
      </c>
      <c r="E12" s="2" t="s">
        <v>13</v>
      </c>
      <c r="F12" s="64" t="s">
        <v>104</v>
      </c>
      <c r="G12" s="1" t="s">
        <v>14</v>
      </c>
      <c r="H12" s="1" t="s">
        <v>15</v>
      </c>
      <c r="I12" s="64" t="s">
        <v>101</v>
      </c>
      <c r="J12" s="40">
        <v>4.4000000000000004</v>
      </c>
      <c r="K12" s="41"/>
      <c r="L12" s="50">
        <f>(5.9-J12)*55.55</f>
        <v>83.324999999999989</v>
      </c>
      <c r="M12" s="41">
        <v>21</v>
      </c>
      <c r="N12" s="50">
        <f>(M12-10)*1.05</f>
        <v>11.55</v>
      </c>
      <c r="O12" s="41">
        <v>14</v>
      </c>
      <c r="P12" s="50">
        <f>(O12-0)*4</f>
        <v>56</v>
      </c>
      <c r="Q12" s="40">
        <v>7</v>
      </c>
      <c r="R12" s="50">
        <f>(8.4-Q12)*50</f>
        <v>70.000000000000014</v>
      </c>
      <c r="S12" s="41">
        <v>245</v>
      </c>
      <c r="T12" s="50">
        <f>(S12-160)*1.11</f>
        <v>94.350000000000009</v>
      </c>
      <c r="U12" s="41">
        <v>55</v>
      </c>
      <c r="V12" s="50">
        <f>(U12-32)*3.03</f>
        <v>69.69</v>
      </c>
      <c r="W12" s="41">
        <v>0</v>
      </c>
      <c r="X12" s="52">
        <f>(W12-15)*4</f>
        <v>-60</v>
      </c>
      <c r="Y12" s="42" t="s">
        <v>644</v>
      </c>
      <c r="Z12" s="40">
        <v>515</v>
      </c>
      <c r="AA12" s="41"/>
      <c r="AB12" s="50">
        <f>(1010.7-Z12)*0.2693</f>
        <v>133.49200999999999</v>
      </c>
      <c r="AC12" s="52">
        <f>SUM(L12,N12,P12,R12,T12,V12,X12,AB12)</f>
        <v>458.40701000000001</v>
      </c>
    </row>
    <row r="13" spans="1:30" s="60" customFormat="1" ht="15" x14ac:dyDescent="0.25">
      <c r="A13" s="96">
        <v>8</v>
      </c>
      <c r="B13" s="67">
        <v>70</v>
      </c>
      <c r="C13" s="64" t="s">
        <v>481</v>
      </c>
      <c r="D13" s="64" t="s">
        <v>482</v>
      </c>
      <c r="E13" s="50"/>
      <c r="F13" s="64" t="s">
        <v>570</v>
      </c>
      <c r="G13" s="1" t="s">
        <v>14</v>
      </c>
      <c r="H13" s="1" t="s">
        <v>15</v>
      </c>
      <c r="I13" s="64" t="s">
        <v>321</v>
      </c>
      <c r="J13" s="50">
        <v>4.5</v>
      </c>
      <c r="K13" s="50"/>
      <c r="L13" s="50">
        <f>(5.9-J13)*55.55</f>
        <v>77.77000000000001</v>
      </c>
      <c r="M13" s="50">
        <v>35</v>
      </c>
      <c r="N13" s="50">
        <f>(M13-10)*1.05</f>
        <v>26.25</v>
      </c>
      <c r="O13" s="50">
        <v>20</v>
      </c>
      <c r="P13" s="50">
        <f>(O13-0)*4</f>
        <v>80</v>
      </c>
      <c r="Q13" s="50">
        <v>7.2</v>
      </c>
      <c r="R13" s="50">
        <f>(8.4-Q13)*50</f>
        <v>60.000000000000007</v>
      </c>
      <c r="S13" s="50">
        <v>218</v>
      </c>
      <c r="T13" s="50">
        <f>(S13-160)*1.11</f>
        <v>64.38000000000001</v>
      </c>
      <c r="U13" s="50">
        <v>53</v>
      </c>
      <c r="V13" s="50">
        <f>(U13-32)*3.03</f>
        <v>63.629999999999995</v>
      </c>
      <c r="W13" s="41">
        <v>0</v>
      </c>
      <c r="X13" s="52">
        <f>(W13-15)*4</f>
        <v>-60</v>
      </c>
      <c r="Y13" s="97">
        <v>5.4918981481481485E-3</v>
      </c>
      <c r="Z13" s="40">
        <v>474</v>
      </c>
      <c r="AA13" s="50"/>
      <c r="AB13" s="50">
        <f>(1010.7-Z13)*0.2693</f>
        <v>144.53331</v>
      </c>
      <c r="AC13" s="52">
        <f>SUM(L13,N13,P13,R13,T13,V13,X13,AB13)</f>
        <v>456.56331</v>
      </c>
    </row>
    <row r="14" spans="1:30" s="60" customFormat="1" ht="15" x14ac:dyDescent="0.25">
      <c r="A14" s="96">
        <v>9</v>
      </c>
      <c r="B14" s="98">
        <v>9</v>
      </c>
      <c r="C14" s="98" t="s">
        <v>645</v>
      </c>
      <c r="D14" s="123">
        <v>37260</v>
      </c>
      <c r="E14" s="99"/>
      <c r="F14" s="124" t="s">
        <v>646</v>
      </c>
      <c r="G14" s="1" t="s">
        <v>14</v>
      </c>
      <c r="H14" s="1" t="s">
        <v>15</v>
      </c>
      <c r="I14" s="125" t="s">
        <v>647</v>
      </c>
      <c r="J14" s="99">
        <v>4.7</v>
      </c>
      <c r="K14" s="99"/>
      <c r="L14" s="99">
        <f>(5.9-J14)*55.55</f>
        <v>66.660000000000011</v>
      </c>
      <c r="M14" s="99">
        <v>50</v>
      </c>
      <c r="N14" s="99">
        <f>(M14-10)*1.05</f>
        <v>42</v>
      </c>
      <c r="O14" s="99">
        <v>13</v>
      </c>
      <c r="P14" s="99">
        <f>(O14-0)*4</f>
        <v>52</v>
      </c>
      <c r="Q14" s="99">
        <v>7.4</v>
      </c>
      <c r="R14" s="99">
        <f>(8.4-Q14)*50</f>
        <v>50</v>
      </c>
      <c r="S14" s="99">
        <v>242</v>
      </c>
      <c r="T14" s="99">
        <f>(S14-160)*1.11</f>
        <v>91.02000000000001</v>
      </c>
      <c r="U14" s="99">
        <v>65</v>
      </c>
      <c r="V14" s="99">
        <f>(U14-32)*3.03</f>
        <v>99.99</v>
      </c>
      <c r="W14" s="41">
        <v>0</v>
      </c>
      <c r="X14" s="100">
        <f>(W14-15)*4</f>
        <v>-60</v>
      </c>
      <c r="Y14" s="101">
        <v>6.8553240740740736E-3</v>
      </c>
      <c r="Z14" s="102">
        <v>592</v>
      </c>
      <c r="AA14" s="99"/>
      <c r="AB14" s="99">
        <f>(1010.7-Z14)*0.2693</f>
        <v>112.75591</v>
      </c>
      <c r="AC14" s="100">
        <f>SUM(L14,N14,P14,R14,T14,V14,X14,AB14)</f>
        <v>454.42591000000004</v>
      </c>
    </row>
    <row r="15" spans="1:30" s="60" customFormat="1" ht="15" x14ac:dyDescent="0.25">
      <c r="A15" s="96">
        <v>10</v>
      </c>
      <c r="B15" s="67">
        <v>25</v>
      </c>
      <c r="C15" s="64" t="s">
        <v>459</v>
      </c>
      <c r="D15" s="64" t="s">
        <v>460</v>
      </c>
      <c r="E15" s="2" t="s">
        <v>20</v>
      </c>
      <c r="F15" s="64" t="s">
        <v>560</v>
      </c>
      <c r="G15" s="1" t="s">
        <v>14</v>
      </c>
      <c r="H15" s="1" t="s">
        <v>15</v>
      </c>
      <c r="I15" s="64" t="s">
        <v>327</v>
      </c>
      <c r="J15" s="40">
        <v>4.2</v>
      </c>
      <c r="K15" s="41"/>
      <c r="L15" s="50">
        <f>(5.9-J15)*55.55</f>
        <v>94.435000000000002</v>
      </c>
      <c r="M15" s="41">
        <v>20</v>
      </c>
      <c r="N15" s="50">
        <f>(M15-10)*1.05</f>
        <v>10.5</v>
      </c>
      <c r="O15" s="41">
        <v>10</v>
      </c>
      <c r="P15" s="50">
        <f>(O15-0)*4</f>
        <v>40</v>
      </c>
      <c r="Q15" s="40">
        <v>7</v>
      </c>
      <c r="R15" s="50">
        <f>(8.4-Q15)*50</f>
        <v>70.000000000000014</v>
      </c>
      <c r="S15" s="41">
        <v>245</v>
      </c>
      <c r="T15" s="50">
        <f>(S15-160)*1.11</f>
        <v>94.350000000000009</v>
      </c>
      <c r="U15" s="41">
        <v>54</v>
      </c>
      <c r="V15" s="50">
        <f>(U15-32)*3.03</f>
        <v>66.66</v>
      </c>
      <c r="W15" s="41">
        <v>0</v>
      </c>
      <c r="X15" s="52">
        <f>(W15-15)*4</f>
        <v>-60</v>
      </c>
      <c r="Y15" s="42" t="s">
        <v>648</v>
      </c>
      <c r="Z15" s="40">
        <v>512</v>
      </c>
      <c r="AA15" s="41"/>
      <c r="AB15" s="50">
        <f>(1010.7-Z15)*0.2693</f>
        <v>134.29991000000001</v>
      </c>
      <c r="AC15" s="52">
        <f>SUM(L15,N15,P15,R15,T15,V15,X15,AB15)</f>
        <v>450.24491000000006</v>
      </c>
    </row>
    <row r="16" spans="1:30" s="60" customFormat="1" ht="15" x14ac:dyDescent="0.25">
      <c r="A16" s="96">
        <v>11</v>
      </c>
      <c r="B16" s="67">
        <v>98</v>
      </c>
      <c r="C16" s="64" t="s">
        <v>450</v>
      </c>
      <c r="D16" s="64" t="s">
        <v>451</v>
      </c>
      <c r="E16" s="2" t="s">
        <v>18</v>
      </c>
      <c r="F16" s="64" t="s">
        <v>556</v>
      </c>
      <c r="G16" s="1" t="s">
        <v>14</v>
      </c>
      <c r="H16" s="1" t="s">
        <v>15</v>
      </c>
      <c r="I16" s="64" t="s">
        <v>316</v>
      </c>
      <c r="J16" s="40">
        <v>4.9000000000000004</v>
      </c>
      <c r="K16" s="41"/>
      <c r="L16" s="50">
        <f>(5.9-J16)*55.55</f>
        <v>55.55</v>
      </c>
      <c r="M16" s="41">
        <v>30</v>
      </c>
      <c r="N16" s="50">
        <f>(M16-10)*1.05</f>
        <v>21</v>
      </c>
      <c r="O16" s="41">
        <v>18</v>
      </c>
      <c r="P16" s="50">
        <f>(O16-0)*4</f>
        <v>72</v>
      </c>
      <c r="Q16" s="40">
        <v>7</v>
      </c>
      <c r="R16" s="50">
        <f>(8.4-Q16)*50</f>
        <v>70.000000000000014</v>
      </c>
      <c r="S16" s="41">
        <v>212</v>
      </c>
      <c r="T16" s="50">
        <f>(S16-160)*1.11</f>
        <v>57.720000000000006</v>
      </c>
      <c r="U16" s="41">
        <v>60</v>
      </c>
      <c r="V16" s="50">
        <f>(U16-32)*3.03</f>
        <v>84.839999999999989</v>
      </c>
      <c r="W16" s="41">
        <v>0</v>
      </c>
      <c r="X16" s="52">
        <f>(W16-15)*4</f>
        <v>-60</v>
      </c>
      <c r="Y16" s="42" t="s">
        <v>649</v>
      </c>
      <c r="Z16" s="40">
        <v>497</v>
      </c>
      <c r="AA16" s="41"/>
      <c r="AB16" s="50">
        <f>(1010.7-Z16)*0.2693</f>
        <v>138.33941000000002</v>
      </c>
      <c r="AC16" s="52">
        <f>SUM(L16,N16,P16,R16,T16,V16,X16,AB16)</f>
        <v>439.44941000000006</v>
      </c>
    </row>
    <row r="17" spans="1:30" s="60" customFormat="1" ht="15" x14ac:dyDescent="0.25">
      <c r="A17" s="96">
        <v>12</v>
      </c>
      <c r="B17" s="67">
        <v>17</v>
      </c>
      <c r="C17" s="64" t="s">
        <v>485</v>
      </c>
      <c r="D17" s="64" t="s">
        <v>486</v>
      </c>
      <c r="E17" s="50"/>
      <c r="F17" s="64" t="s">
        <v>572</v>
      </c>
      <c r="G17" s="1" t="s">
        <v>14</v>
      </c>
      <c r="H17" s="1" t="s">
        <v>15</v>
      </c>
      <c r="I17" s="64" t="s">
        <v>62</v>
      </c>
      <c r="J17" s="50">
        <v>4.4000000000000004</v>
      </c>
      <c r="K17" s="50"/>
      <c r="L17" s="50">
        <f>(5.9-J17)*55.55</f>
        <v>83.324999999999989</v>
      </c>
      <c r="M17" s="50">
        <v>41</v>
      </c>
      <c r="N17" s="50">
        <f>(M17-10)*1.05</f>
        <v>32.550000000000004</v>
      </c>
      <c r="O17" s="50">
        <v>10</v>
      </c>
      <c r="P17" s="50">
        <f>(O17-0)*4</f>
        <v>40</v>
      </c>
      <c r="Q17" s="50">
        <v>6.8</v>
      </c>
      <c r="R17" s="50">
        <f>(8.4-Q17)*50</f>
        <v>80.000000000000028</v>
      </c>
      <c r="S17" s="50">
        <v>240</v>
      </c>
      <c r="T17" s="50">
        <f>(S17-160)*1.11</f>
        <v>88.800000000000011</v>
      </c>
      <c r="U17" s="50">
        <v>45</v>
      </c>
      <c r="V17" s="50">
        <f>(U17-32)*3.03</f>
        <v>39.39</v>
      </c>
      <c r="W17" s="41">
        <v>0</v>
      </c>
      <c r="X17" s="52">
        <f>(W17-15)*4</f>
        <v>-60</v>
      </c>
      <c r="Y17" s="97">
        <v>6.2523148148148147E-3</v>
      </c>
      <c r="Z17" s="40">
        <v>540</v>
      </c>
      <c r="AA17" s="50"/>
      <c r="AB17" s="50">
        <f>(1010.7-Z17)*0.2693</f>
        <v>126.75951000000001</v>
      </c>
      <c r="AC17" s="52">
        <f>SUM(L17,N17,P17,R17,T17,V17,X17,AB17)</f>
        <v>430.82451000000003</v>
      </c>
    </row>
    <row r="18" spans="1:30" s="60" customFormat="1" ht="15" x14ac:dyDescent="0.25">
      <c r="A18" s="96">
        <v>13</v>
      </c>
      <c r="B18" s="67">
        <v>1</v>
      </c>
      <c r="C18" s="64" t="s">
        <v>442</v>
      </c>
      <c r="D18" s="64" t="s">
        <v>443</v>
      </c>
      <c r="E18" s="2" t="s">
        <v>13</v>
      </c>
      <c r="F18" s="69" t="s">
        <v>650</v>
      </c>
      <c r="G18" s="1" t="s">
        <v>14</v>
      </c>
      <c r="H18" s="1" t="s">
        <v>15</v>
      </c>
      <c r="I18" s="64" t="s">
        <v>318</v>
      </c>
      <c r="J18" s="40">
        <v>4.5</v>
      </c>
      <c r="K18" s="41"/>
      <c r="L18" s="50">
        <f>(5.9-J18)*55.55</f>
        <v>77.77000000000001</v>
      </c>
      <c r="M18" s="41">
        <v>30</v>
      </c>
      <c r="N18" s="50">
        <f>(M18-10)*1.05</f>
        <v>21</v>
      </c>
      <c r="O18" s="41">
        <v>11</v>
      </c>
      <c r="P18" s="50">
        <f>(O18-0)*4</f>
        <v>44</v>
      </c>
      <c r="Q18" s="40">
        <v>7</v>
      </c>
      <c r="R18" s="50">
        <f>(8.4-Q18)*50</f>
        <v>70.000000000000014</v>
      </c>
      <c r="S18" s="41">
        <v>225</v>
      </c>
      <c r="T18" s="50">
        <f>(S18-160)*1.11</f>
        <v>72.150000000000006</v>
      </c>
      <c r="U18" s="41">
        <v>53</v>
      </c>
      <c r="V18" s="50">
        <f>(U18-32)*3.03</f>
        <v>63.629999999999995</v>
      </c>
      <c r="W18" s="41">
        <v>0</v>
      </c>
      <c r="X18" s="52">
        <f>(W18-15)*4</f>
        <v>-60</v>
      </c>
      <c r="Y18" s="42" t="s">
        <v>651</v>
      </c>
      <c r="Z18" s="40">
        <v>495</v>
      </c>
      <c r="AA18" s="41"/>
      <c r="AB18" s="50">
        <f>(1010.7-Z18)*0.2693</f>
        <v>138.87801000000002</v>
      </c>
      <c r="AC18" s="52">
        <f>SUM(L18,N18,P18,R18,T18,V18,X18,AB18)</f>
        <v>427.42801000000009</v>
      </c>
    </row>
    <row r="19" spans="1:30" s="60" customFormat="1" ht="15" x14ac:dyDescent="0.25">
      <c r="A19" s="96">
        <v>14</v>
      </c>
      <c r="B19" s="67">
        <v>77</v>
      </c>
      <c r="C19" s="64" t="s">
        <v>424</v>
      </c>
      <c r="D19" s="64" t="s">
        <v>425</v>
      </c>
      <c r="E19" s="2" t="s">
        <v>13</v>
      </c>
      <c r="F19" s="64" t="s">
        <v>546</v>
      </c>
      <c r="G19" s="1" t="s">
        <v>14</v>
      </c>
      <c r="H19" s="1" t="s">
        <v>15</v>
      </c>
      <c r="I19" s="64" t="s">
        <v>316</v>
      </c>
      <c r="J19" s="40">
        <v>4.7</v>
      </c>
      <c r="K19" s="41"/>
      <c r="L19" s="50">
        <f>(5.9-J19)*55.55</f>
        <v>66.660000000000011</v>
      </c>
      <c r="M19" s="41">
        <v>12</v>
      </c>
      <c r="N19" s="50">
        <f>(M19-10)*1.05</f>
        <v>2.1</v>
      </c>
      <c r="O19" s="41">
        <v>9</v>
      </c>
      <c r="P19" s="50">
        <f>(O19-0)*4</f>
        <v>36</v>
      </c>
      <c r="Q19" s="40">
        <v>6.8</v>
      </c>
      <c r="R19" s="50">
        <f>(8.4-Q19)*50</f>
        <v>80.000000000000028</v>
      </c>
      <c r="S19" s="41">
        <v>220</v>
      </c>
      <c r="T19" s="50">
        <f>(S19-160)*1.11</f>
        <v>66.600000000000009</v>
      </c>
      <c r="U19" s="41">
        <v>62</v>
      </c>
      <c r="V19" s="50">
        <f>(U19-32)*3.03</f>
        <v>90.899999999999991</v>
      </c>
      <c r="W19" s="41">
        <v>0</v>
      </c>
      <c r="X19" s="52">
        <f>(W19-15)*4</f>
        <v>-60</v>
      </c>
      <c r="Y19" s="42" t="s">
        <v>652</v>
      </c>
      <c r="Z19" s="40">
        <v>479</v>
      </c>
      <c r="AA19" s="41"/>
      <c r="AB19" s="50">
        <f>(1010.7-Z19)*0.2693</f>
        <v>143.18681000000001</v>
      </c>
      <c r="AC19" s="52">
        <f>SUM(L19,N19,P19,R19,T19,V19,X19,AB19)</f>
        <v>425.44681000000003</v>
      </c>
    </row>
    <row r="20" spans="1:30" s="60" customFormat="1" ht="15" x14ac:dyDescent="0.25">
      <c r="A20" s="96">
        <v>15</v>
      </c>
      <c r="B20" s="67">
        <v>60</v>
      </c>
      <c r="C20" s="64" t="s">
        <v>432</v>
      </c>
      <c r="D20" s="64" t="s">
        <v>433</v>
      </c>
      <c r="E20" s="2"/>
      <c r="F20" s="64" t="s">
        <v>549</v>
      </c>
      <c r="G20" s="1" t="s">
        <v>14</v>
      </c>
      <c r="H20" s="1" t="s">
        <v>15</v>
      </c>
      <c r="I20" s="64" t="s">
        <v>316</v>
      </c>
      <c r="J20" s="40">
        <v>4.8</v>
      </c>
      <c r="K20" s="41"/>
      <c r="L20" s="50">
        <f>(5.9-J20)*55.55</f>
        <v>61.105000000000025</v>
      </c>
      <c r="M20" s="41">
        <v>30</v>
      </c>
      <c r="N20" s="50">
        <f>(M20-10)*1.05</f>
        <v>21</v>
      </c>
      <c r="O20" s="41">
        <v>11</v>
      </c>
      <c r="P20" s="50">
        <f>(O20-0)*4</f>
        <v>44</v>
      </c>
      <c r="Q20" s="40">
        <v>7.2</v>
      </c>
      <c r="R20" s="50">
        <f>(8.4-Q20)*50</f>
        <v>60.000000000000007</v>
      </c>
      <c r="S20" s="41">
        <v>225</v>
      </c>
      <c r="T20" s="50">
        <f>(S20-160)*1.11</f>
        <v>72.150000000000006</v>
      </c>
      <c r="U20" s="41">
        <v>58</v>
      </c>
      <c r="V20" s="50">
        <f>(U20-32)*3.03</f>
        <v>78.78</v>
      </c>
      <c r="W20" s="41">
        <v>0</v>
      </c>
      <c r="X20" s="52">
        <f>(W20-15)*4</f>
        <v>-60</v>
      </c>
      <c r="Y20" s="42" t="s">
        <v>653</v>
      </c>
      <c r="Z20" s="40">
        <v>463</v>
      </c>
      <c r="AA20" s="41"/>
      <c r="AB20" s="50">
        <f>(1010.7-Z20)*0.2693</f>
        <v>147.49561</v>
      </c>
      <c r="AC20" s="52">
        <f>SUM(L20,N20,P20,R20,T20,V20,X20,AB20)</f>
        <v>424.53060999999997</v>
      </c>
    </row>
    <row r="21" spans="1:30" s="60" customFormat="1" ht="15" x14ac:dyDescent="0.25">
      <c r="A21" s="96">
        <v>16</v>
      </c>
      <c r="B21" s="67">
        <v>90</v>
      </c>
      <c r="C21" s="64" t="s">
        <v>453</v>
      </c>
      <c r="D21" s="64" t="s">
        <v>454</v>
      </c>
      <c r="E21" s="2"/>
      <c r="F21" s="64" t="s">
        <v>558</v>
      </c>
      <c r="G21" s="1" t="s">
        <v>14</v>
      </c>
      <c r="H21" s="1" t="s">
        <v>15</v>
      </c>
      <c r="I21" s="64" t="s">
        <v>315</v>
      </c>
      <c r="J21" s="40">
        <v>4.3</v>
      </c>
      <c r="K21" s="41"/>
      <c r="L21" s="50">
        <f>(5.9-J21)*55.55</f>
        <v>88.880000000000024</v>
      </c>
      <c r="M21" s="41">
        <v>23</v>
      </c>
      <c r="N21" s="50">
        <f>(M21-10)*1.05</f>
        <v>13.65</v>
      </c>
      <c r="O21" s="41">
        <v>15</v>
      </c>
      <c r="P21" s="50">
        <f>(O21-0)*4</f>
        <v>60</v>
      </c>
      <c r="Q21" s="50">
        <v>7.4</v>
      </c>
      <c r="R21" s="50">
        <f>(8.4-Q21)*50</f>
        <v>50</v>
      </c>
      <c r="S21" s="41">
        <v>220</v>
      </c>
      <c r="T21" s="50">
        <f>(S21-160)*1.11</f>
        <v>66.600000000000009</v>
      </c>
      <c r="U21" s="41">
        <v>57</v>
      </c>
      <c r="V21" s="50">
        <f>(U21-32)*3.03</f>
        <v>75.75</v>
      </c>
      <c r="W21" s="41">
        <v>0</v>
      </c>
      <c r="X21" s="52">
        <f>(W21-15)*4</f>
        <v>-60</v>
      </c>
      <c r="Y21" s="97">
        <v>6.3043981481481484E-3</v>
      </c>
      <c r="Z21" s="40">
        <v>544</v>
      </c>
      <c r="AA21" s="41"/>
      <c r="AB21" s="50">
        <f>(1010.7-Z21)*0.2693</f>
        <v>125.68231</v>
      </c>
      <c r="AC21" s="52">
        <f>SUM(L21,N21,P21,R21,T21,V21,X21,AB21)</f>
        <v>420.56231000000002</v>
      </c>
    </row>
    <row r="22" spans="1:30" s="60" customFormat="1" ht="15" x14ac:dyDescent="0.25">
      <c r="A22" s="96">
        <v>17</v>
      </c>
      <c r="B22" s="67">
        <v>2</v>
      </c>
      <c r="C22" s="64" t="s">
        <v>461</v>
      </c>
      <c r="D22" s="64" t="s">
        <v>462</v>
      </c>
      <c r="E22" s="2" t="s">
        <v>18</v>
      </c>
      <c r="F22" s="64" t="s">
        <v>561</v>
      </c>
      <c r="G22" s="1" t="s">
        <v>14</v>
      </c>
      <c r="H22" s="1" t="s">
        <v>15</v>
      </c>
      <c r="I22" s="64" t="s">
        <v>62</v>
      </c>
      <c r="J22" s="40">
        <v>4.4000000000000004</v>
      </c>
      <c r="K22" s="41"/>
      <c r="L22" s="50">
        <f>(5.9-J22)*55.55</f>
        <v>83.324999999999989</v>
      </c>
      <c r="M22" s="41">
        <v>30</v>
      </c>
      <c r="N22" s="50">
        <f>(M22-10)*1.05</f>
        <v>21</v>
      </c>
      <c r="O22" s="41">
        <v>7</v>
      </c>
      <c r="P22" s="50">
        <f>(O22-0)*4</f>
        <v>28</v>
      </c>
      <c r="Q22" s="41">
        <v>7</v>
      </c>
      <c r="R22" s="50">
        <f>(8.4-Q22)*50</f>
        <v>70.000000000000014</v>
      </c>
      <c r="S22" s="41">
        <v>195</v>
      </c>
      <c r="T22" s="50">
        <f>(S22-160)*1.11</f>
        <v>38.85</v>
      </c>
      <c r="U22" s="41">
        <v>62</v>
      </c>
      <c r="V22" s="50">
        <f>(U22-32)*3.03</f>
        <v>90.899999999999991</v>
      </c>
      <c r="W22" s="41">
        <v>0</v>
      </c>
      <c r="X22" s="52">
        <f>(W22-15)*4</f>
        <v>-60</v>
      </c>
      <c r="Y22" s="92">
        <v>6.0891203703703697E-3</v>
      </c>
      <c r="Z22" s="40">
        <v>526</v>
      </c>
      <c r="AA22" s="41"/>
      <c r="AB22" s="50">
        <f>(1010.7-Z22)*0.2693</f>
        <v>130.52970999999999</v>
      </c>
      <c r="AC22" s="52">
        <f>SUM(L22,N22,P22,R22,T22,V22,X22,AB22)</f>
        <v>402.60470999999995</v>
      </c>
    </row>
    <row r="23" spans="1:30" s="60" customFormat="1" ht="15" x14ac:dyDescent="0.25">
      <c r="A23" s="96">
        <v>18</v>
      </c>
      <c r="B23" s="67">
        <v>55</v>
      </c>
      <c r="C23" s="64" t="s">
        <v>468</v>
      </c>
      <c r="D23" s="64" t="s">
        <v>469</v>
      </c>
      <c r="E23" s="50"/>
      <c r="F23" s="64" t="s">
        <v>563</v>
      </c>
      <c r="G23" s="1" t="s">
        <v>14</v>
      </c>
      <c r="H23" s="1" t="s">
        <v>15</v>
      </c>
      <c r="I23" s="68" t="s">
        <v>599</v>
      </c>
      <c r="J23" s="50">
        <v>4.7</v>
      </c>
      <c r="K23" s="50"/>
      <c r="L23" s="50">
        <f>(5.9-J23)*55.55</f>
        <v>66.660000000000011</v>
      </c>
      <c r="M23" s="50">
        <v>20</v>
      </c>
      <c r="N23" s="50">
        <f>(M23-10)*1.05</f>
        <v>10.5</v>
      </c>
      <c r="O23" s="50">
        <v>10</v>
      </c>
      <c r="P23" s="50">
        <f>(O23-0)*4</f>
        <v>40</v>
      </c>
      <c r="Q23" s="50">
        <v>7</v>
      </c>
      <c r="R23" s="50">
        <f>(8.4-Q23)*50</f>
        <v>70.000000000000014</v>
      </c>
      <c r="S23" s="50">
        <v>220</v>
      </c>
      <c r="T23" s="50">
        <f>(S23-160)*1.11</f>
        <v>66.600000000000009</v>
      </c>
      <c r="U23" s="50">
        <v>50</v>
      </c>
      <c r="V23" s="50">
        <f>(U23-32)*3.03</f>
        <v>54.54</v>
      </c>
      <c r="W23" s="41">
        <v>0</v>
      </c>
      <c r="X23" s="52">
        <f>(W23-15)*4</f>
        <v>-60</v>
      </c>
      <c r="Y23" s="50" t="s">
        <v>654</v>
      </c>
      <c r="Z23" s="40">
        <v>453</v>
      </c>
      <c r="AA23" s="50"/>
      <c r="AB23" s="50">
        <f>(1010.7-Z23)*0.2693</f>
        <v>150.18861000000001</v>
      </c>
      <c r="AC23" s="52">
        <f>SUM(L23,N23,P23,R23,T23,V23,X23,AB23)</f>
        <v>398.48861000000011</v>
      </c>
      <c r="AD23" s="51"/>
    </row>
    <row r="24" spans="1:30" s="60" customFormat="1" ht="15" x14ac:dyDescent="0.25">
      <c r="A24" s="96">
        <v>19</v>
      </c>
      <c r="B24" s="67">
        <v>100</v>
      </c>
      <c r="C24" s="64" t="s">
        <v>444</v>
      </c>
      <c r="D24" s="64" t="s">
        <v>445</v>
      </c>
      <c r="E24" s="2" t="s">
        <v>20</v>
      </c>
      <c r="F24" s="64" t="s">
        <v>553</v>
      </c>
      <c r="G24" s="1" t="s">
        <v>14</v>
      </c>
      <c r="H24" s="1" t="s">
        <v>15</v>
      </c>
      <c r="I24" s="64" t="s">
        <v>314</v>
      </c>
      <c r="J24" s="40">
        <v>4.5</v>
      </c>
      <c r="K24" s="41"/>
      <c r="L24" s="50">
        <f>(5.9-J24)*55.55</f>
        <v>77.77000000000001</v>
      </c>
      <c r="M24" s="41">
        <v>21</v>
      </c>
      <c r="N24" s="50">
        <f>(M24-10)*1.05</f>
        <v>11.55</v>
      </c>
      <c r="O24" s="41">
        <v>10</v>
      </c>
      <c r="P24" s="50">
        <f>(O24-0)*4</f>
        <v>40</v>
      </c>
      <c r="Q24" s="40">
        <v>7.4</v>
      </c>
      <c r="R24" s="50">
        <f>(8.4-Q24)*50</f>
        <v>50</v>
      </c>
      <c r="S24" s="41">
        <v>226</v>
      </c>
      <c r="T24" s="50">
        <f>(S24-160)*1.11</f>
        <v>73.260000000000005</v>
      </c>
      <c r="U24" s="41">
        <v>50</v>
      </c>
      <c r="V24" s="50">
        <f>(U24-32)*3.03</f>
        <v>54.54</v>
      </c>
      <c r="W24" s="41">
        <v>0</v>
      </c>
      <c r="X24" s="52">
        <f>(W24-15)*4</f>
        <v>-60</v>
      </c>
      <c r="Y24" s="42" t="s">
        <v>655</v>
      </c>
      <c r="Z24" s="40">
        <v>466</v>
      </c>
      <c r="AA24" s="41"/>
      <c r="AB24" s="50">
        <f>(1010.7-Z24)*0.2693</f>
        <v>146.68771000000001</v>
      </c>
      <c r="AC24" s="52">
        <f>SUM(L24,N24,P24,R24,T24,V24,X24,AB24)</f>
        <v>393.80771000000004</v>
      </c>
    </row>
    <row r="25" spans="1:30" s="60" customFormat="1" ht="15" x14ac:dyDescent="0.25">
      <c r="A25" s="96">
        <v>20</v>
      </c>
      <c r="B25" s="67">
        <v>56</v>
      </c>
      <c r="C25" s="64" t="s">
        <v>473</v>
      </c>
      <c r="D25" s="64" t="s">
        <v>474</v>
      </c>
      <c r="E25" s="50"/>
      <c r="F25" s="64" t="s">
        <v>566</v>
      </c>
      <c r="G25" s="1" t="s">
        <v>14</v>
      </c>
      <c r="H25" s="1" t="s">
        <v>15</v>
      </c>
      <c r="I25" s="64" t="s">
        <v>25</v>
      </c>
      <c r="J25" s="50">
        <v>5</v>
      </c>
      <c r="K25" s="50"/>
      <c r="L25" s="50">
        <f>(5.9-J25)*55.55</f>
        <v>49.995000000000019</v>
      </c>
      <c r="M25" s="50">
        <v>28</v>
      </c>
      <c r="N25" s="50">
        <f>(M25-10)*1.05</f>
        <v>18.900000000000002</v>
      </c>
      <c r="O25" s="50">
        <v>12</v>
      </c>
      <c r="P25" s="50">
        <f>(O25-0)*4</f>
        <v>48</v>
      </c>
      <c r="Q25" s="50">
        <v>7.4</v>
      </c>
      <c r="R25" s="50">
        <f>(8.4-Q25)*50</f>
        <v>50</v>
      </c>
      <c r="S25" s="50">
        <v>215</v>
      </c>
      <c r="T25" s="50">
        <f>(S25-160)*1.11</f>
        <v>61.050000000000004</v>
      </c>
      <c r="U25" s="50">
        <v>59</v>
      </c>
      <c r="V25" s="50">
        <f>(U25-32)*3.03</f>
        <v>81.809999999999988</v>
      </c>
      <c r="W25" s="41">
        <v>0</v>
      </c>
      <c r="X25" s="52">
        <f>(W25-15)*4</f>
        <v>-60</v>
      </c>
      <c r="Y25" s="97">
        <v>5.6990740740740743E-3</v>
      </c>
      <c r="Z25" s="40">
        <v>492</v>
      </c>
      <c r="AA25" s="50"/>
      <c r="AB25" s="50">
        <f>(1010.7-Z25)*0.2693</f>
        <v>139.68591000000001</v>
      </c>
      <c r="AC25" s="52">
        <f>SUM(L25,N25,P25,R25,T25,V25,X25,AB25)</f>
        <v>389.44091000000003</v>
      </c>
    </row>
    <row r="26" spans="1:30" s="60" customFormat="1" ht="15" x14ac:dyDescent="0.25">
      <c r="A26" s="96">
        <v>21</v>
      </c>
      <c r="B26" s="67">
        <v>53</v>
      </c>
      <c r="C26" s="64" t="s">
        <v>455</v>
      </c>
      <c r="D26" s="64" t="s">
        <v>456</v>
      </c>
      <c r="E26" s="2" t="s">
        <v>16</v>
      </c>
      <c r="F26" s="64" t="s">
        <v>559</v>
      </c>
      <c r="G26" s="1" t="s">
        <v>14</v>
      </c>
      <c r="H26" s="1" t="s">
        <v>15</v>
      </c>
      <c r="I26" s="64" t="s">
        <v>85</v>
      </c>
      <c r="J26" s="40">
        <v>5</v>
      </c>
      <c r="K26" s="41"/>
      <c r="L26" s="50">
        <f>(5.9-J26)*55.55</f>
        <v>49.995000000000019</v>
      </c>
      <c r="M26" s="41">
        <v>29</v>
      </c>
      <c r="N26" s="50">
        <f>(M26-10)*1.05</f>
        <v>19.95</v>
      </c>
      <c r="O26" s="41">
        <v>11</v>
      </c>
      <c r="P26" s="50">
        <f>(O26-0)*4</f>
        <v>44</v>
      </c>
      <c r="Q26" s="40">
        <v>7.4</v>
      </c>
      <c r="R26" s="50">
        <f>(8.4-Q26)*50</f>
        <v>50</v>
      </c>
      <c r="S26" s="41">
        <v>221</v>
      </c>
      <c r="T26" s="50">
        <f>(S26-160)*1.11</f>
        <v>67.710000000000008</v>
      </c>
      <c r="U26" s="41">
        <v>57</v>
      </c>
      <c r="V26" s="50">
        <f>(U26-32)*3.03</f>
        <v>75.75</v>
      </c>
      <c r="W26" s="41">
        <v>0</v>
      </c>
      <c r="X26" s="52">
        <f>(W26-15)*4</f>
        <v>-60</v>
      </c>
      <c r="Y26" s="42" t="s">
        <v>656</v>
      </c>
      <c r="Z26" s="40">
        <v>506</v>
      </c>
      <c r="AA26" s="41"/>
      <c r="AB26" s="50">
        <f>(1010.7-Z26)*0.2693</f>
        <v>135.91570999999999</v>
      </c>
      <c r="AC26" s="52">
        <f>SUM(L26,N26,P26,R26,T26,V26,X26,AB26)</f>
        <v>383.32071000000002</v>
      </c>
    </row>
    <row r="27" spans="1:30" s="60" customFormat="1" ht="15" x14ac:dyDescent="0.25">
      <c r="A27" s="96">
        <v>22</v>
      </c>
      <c r="B27" s="67">
        <v>30</v>
      </c>
      <c r="C27" s="64" t="s">
        <v>479</v>
      </c>
      <c r="D27" s="64" t="s">
        <v>480</v>
      </c>
      <c r="E27" s="50"/>
      <c r="F27" s="64" t="s">
        <v>569</v>
      </c>
      <c r="G27" s="1" t="s">
        <v>14</v>
      </c>
      <c r="H27" s="1" t="s">
        <v>15</v>
      </c>
      <c r="I27" s="64" t="s">
        <v>85</v>
      </c>
      <c r="J27" s="50">
        <v>4.8</v>
      </c>
      <c r="K27" s="50"/>
      <c r="L27" s="50">
        <f>(5.9-J27)*55.55</f>
        <v>61.105000000000025</v>
      </c>
      <c r="M27" s="50">
        <v>30</v>
      </c>
      <c r="N27" s="50">
        <f>(M27-10)*1.05</f>
        <v>21</v>
      </c>
      <c r="O27" s="50">
        <v>5</v>
      </c>
      <c r="P27" s="50">
        <f>(O27-0)*4</f>
        <v>20</v>
      </c>
      <c r="Q27" s="50">
        <v>7.3</v>
      </c>
      <c r="R27" s="50">
        <f>(8.4-Q27)*50</f>
        <v>55.000000000000028</v>
      </c>
      <c r="S27" s="50">
        <v>223</v>
      </c>
      <c r="T27" s="50">
        <f>(S27-160)*1.11</f>
        <v>69.930000000000007</v>
      </c>
      <c r="U27" s="50">
        <v>54</v>
      </c>
      <c r="V27" s="50">
        <f>(U27-32)*3.03</f>
        <v>66.66</v>
      </c>
      <c r="W27" s="41">
        <v>0</v>
      </c>
      <c r="X27" s="52">
        <f>(W27-15)*4</f>
        <v>-60</v>
      </c>
      <c r="Y27" s="97">
        <v>5.6307870370370357E-3</v>
      </c>
      <c r="Z27" s="40">
        <v>486</v>
      </c>
      <c r="AA27" s="50"/>
      <c r="AB27" s="50">
        <f>(1010.7-Z27)*0.2693</f>
        <v>141.30171000000001</v>
      </c>
      <c r="AC27" s="52">
        <f>SUM(L27,N27,P27,R27,T27,V27,X27,AB27)</f>
        <v>374.99671000000006</v>
      </c>
    </row>
    <row r="28" spans="1:30" s="60" customFormat="1" ht="15" x14ac:dyDescent="0.25">
      <c r="A28" s="96">
        <v>23</v>
      </c>
      <c r="B28" s="67">
        <v>54</v>
      </c>
      <c r="C28" s="64" t="s">
        <v>438</v>
      </c>
      <c r="D28" s="64" t="s">
        <v>439</v>
      </c>
      <c r="E28" s="2" t="s">
        <v>18</v>
      </c>
      <c r="F28" s="64" t="s">
        <v>552</v>
      </c>
      <c r="G28" s="1" t="s">
        <v>14</v>
      </c>
      <c r="H28" s="1" t="s">
        <v>15</v>
      </c>
      <c r="I28" s="64" t="s">
        <v>62</v>
      </c>
      <c r="J28" s="40">
        <v>4.8</v>
      </c>
      <c r="K28" s="41"/>
      <c r="L28" s="50">
        <f>(5.9-J28)*55.55</f>
        <v>61.105000000000025</v>
      </c>
      <c r="M28" s="41">
        <v>18</v>
      </c>
      <c r="N28" s="50">
        <f>(M28-10)*1.05</f>
        <v>8.4</v>
      </c>
      <c r="O28" s="41">
        <v>0</v>
      </c>
      <c r="P28" s="50">
        <f>(O28-0)*4</f>
        <v>0</v>
      </c>
      <c r="Q28" s="40">
        <v>7.6</v>
      </c>
      <c r="R28" s="50">
        <f>(8.4-Q28)*50</f>
        <v>40.000000000000036</v>
      </c>
      <c r="S28" s="41">
        <v>180</v>
      </c>
      <c r="T28" s="50">
        <f>(S28-160)*1.11</f>
        <v>22.200000000000003</v>
      </c>
      <c r="U28" s="41">
        <v>42</v>
      </c>
      <c r="V28" s="50">
        <f>(U28-32)*3.03</f>
        <v>30.299999999999997</v>
      </c>
      <c r="W28" s="41">
        <v>0</v>
      </c>
      <c r="X28" s="52">
        <f>(W28-15)*4</f>
        <v>-60</v>
      </c>
      <c r="Y28" s="42" t="s">
        <v>685</v>
      </c>
      <c r="Z28" s="40">
        <v>588</v>
      </c>
      <c r="AA28" s="41"/>
      <c r="AB28" s="50">
        <f>(1010.7-Z28)*0.2693</f>
        <v>113.83311</v>
      </c>
      <c r="AC28" s="52">
        <f>SUM(L28,N28,P28,R28,T28,V28,X28,AB28)</f>
        <v>215.83811000000006</v>
      </c>
    </row>
    <row r="29" spans="1:30" s="60" customFormat="1" ht="15" x14ac:dyDescent="0.25">
      <c r="A29" s="96">
        <v>24</v>
      </c>
      <c r="B29" s="67">
        <v>75</v>
      </c>
      <c r="C29" s="64" t="s">
        <v>448</v>
      </c>
      <c r="D29" s="64" t="s">
        <v>449</v>
      </c>
      <c r="E29" s="2"/>
      <c r="F29" s="64" t="s">
        <v>555</v>
      </c>
      <c r="G29" s="1" t="s">
        <v>14</v>
      </c>
      <c r="H29" s="1" t="s">
        <v>15</v>
      </c>
      <c r="I29" s="64" t="s">
        <v>317</v>
      </c>
      <c r="J29" s="40">
        <v>4.7</v>
      </c>
      <c r="K29" s="41"/>
      <c r="L29" s="50">
        <f>(5.9-J29)*55.55</f>
        <v>66.660000000000011</v>
      </c>
      <c r="M29" s="41">
        <v>37</v>
      </c>
      <c r="N29" s="50">
        <f>(M29-10)*1.05</f>
        <v>28.35</v>
      </c>
      <c r="O29" s="41">
        <v>0</v>
      </c>
      <c r="P29" s="50">
        <f>(O29-0)*4</f>
        <v>0</v>
      </c>
      <c r="Q29" s="40">
        <v>6.9</v>
      </c>
      <c r="R29" s="50">
        <f>(8.4-Q29)*50</f>
        <v>75</v>
      </c>
      <c r="S29" s="41">
        <v>210</v>
      </c>
      <c r="T29" s="50">
        <f>(S29-160)*1.11</f>
        <v>55.500000000000007</v>
      </c>
      <c r="U29" s="41">
        <v>58</v>
      </c>
      <c r="V29" s="50">
        <f>(U29-32)*3.03</f>
        <v>78.78</v>
      </c>
      <c r="W29" s="41">
        <v>0</v>
      </c>
      <c r="X29" s="52">
        <f>(W29-15)*4</f>
        <v>-60</v>
      </c>
      <c r="Y29" s="42" t="s">
        <v>657</v>
      </c>
      <c r="Z29" s="40">
        <v>581</v>
      </c>
      <c r="AA29" s="41"/>
      <c r="AB29" s="50">
        <f>(1010.7-Z29)*0.2693</f>
        <v>115.71821</v>
      </c>
      <c r="AC29" s="52">
        <f>SUM(L29,N29,P29,R29,T29,V29,X29,AB29)</f>
        <v>360.00821000000002</v>
      </c>
    </row>
    <row r="30" spans="1:30" s="60" customFormat="1" ht="15" x14ac:dyDescent="0.25">
      <c r="A30" s="96">
        <v>25</v>
      </c>
      <c r="B30" s="67">
        <v>16</v>
      </c>
      <c r="C30" s="64" t="s">
        <v>528</v>
      </c>
      <c r="D30" s="64" t="s">
        <v>529</v>
      </c>
      <c r="E30" s="50"/>
      <c r="F30" s="64" t="s">
        <v>589</v>
      </c>
      <c r="G30" s="1" t="s">
        <v>14</v>
      </c>
      <c r="H30" s="1" t="s">
        <v>15</v>
      </c>
      <c r="I30" s="64" t="s">
        <v>316</v>
      </c>
      <c r="J30" s="50">
        <v>5</v>
      </c>
      <c r="K30" s="50"/>
      <c r="L30" s="50">
        <f>(5.9-J30)*55.55</f>
        <v>49.995000000000019</v>
      </c>
      <c r="M30" s="50">
        <v>43</v>
      </c>
      <c r="N30" s="50">
        <f>(M30-10)*1.05</f>
        <v>34.65</v>
      </c>
      <c r="O30" s="50">
        <v>5</v>
      </c>
      <c r="P30" s="50">
        <f>(O30-0)*4</f>
        <v>20</v>
      </c>
      <c r="Q30" s="50">
        <v>7.4</v>
      </c>
      <c r="R30" s="50">
        <f>(8.4-Q30)*50</f>
        <v>50</v>
      </c>
      <c r="S30" s="50">
        <v>205</v>
      </c>
      <c r="T30" s="50">
        <f>(S30-160)*1.11</f>
        <v>49.95</v>
      </c>
      <c r="U30" s="50">
        <v>57</v>
      </c>
      <c r="V30" s="50">
        <f>(U30-32)*3.03</f>
        <v>75.75</v>
      </c>
      <c r="W30" s="41">
        <v>0</v>
      </c>
      <c r="X30" s="52">
        <f>(W30-15)*4</f>
        <v>-60</v>
      </c>
      <c r="Y30" s="97">
        <v>5.7754629629629623E-3</v>
      </c>
      <c r="Z30" s="40">
        <v>499</v>
      </c>
      <c r="AA30" s="50"/>
      <c r="AB30" s="50">
        <f>(1010.7-Z30)*0.2693</f>
        <v>137.80081000000001</v>
      </c>
      <c r="AC30" s="52">
        <f>SUM(L30,N30,P30,R30,T30,V30,X30,AB30)</f>
        <v>358.14581000000004</v>
      </c>
    </row>
    <row r="31" spans="1:30" s="60" customFormat="1" ht="15" x14ac:dyDescent="0.25">
      <c r="A31" s="96">
        <v>26</v>
      </c>
      <c r="B31" s="67">
        <v>39</v>
      </c>
      <c r="C31" s="64" t="s">
        <v>530</v>
      </c>
      <c r="D31" s="64" t="s">
        <v>531</v>
      </c>
      <c r="E31" s="50"/>
      <c r="F31" s="64" t="s">
        <v>590</v>
      </c>
      <c r="G31" s="1" t="s">
        <v>14</v>
      </c>
      <c r="H31" s="1" t="s">
        <v>15</v>
      </c>
      <c r="I31" s="64" t="s">
        <v>85</v>
      </c>
      <c r="J31" s="50">
        <v>4.8</v>
      </c>
      <c r="K31" s="50"/>
      <c r="L31" s="50">
        <f>(5.9-J31)*55.55</f>
        <v>61.105000000000025</v>
      </c>
      <c r="M31" s="50">
        <v>32</v>
      </c>
      <c r="N31" s="50">
        <f>(M31-10)*1.05</f>
        <v>23.1</v>
      </c>
      <c r="O31" s="50">
        <v>0</v>
      </c>
      <c r="P31" s="50">
        <f>(O31-0)*4</f>
        <v>0</v>
      </c>
      <c r="Q31" s="50">
        <v>7.2</v>
      </c>
      <c r="R31" s="50">
        <f>(8.4-Q31)*50</f>
        <v>60.000000000000007</v>
      </c>
      <c r="S31" s="50">
        <v>213</v>
      </c>
      <c r="T31" s="50">
        <f>(S31-160)*1.11</f>
        <v>58.830000000000005</v>
      </c>
      <c r="U31" s="50">
        <v>59</v>
      </c>
      <c r="V31" s="50">
        <f>(U31-32)*3.03</f>
        <v>81.809999999999988</v>
      </c>
      <c r="W31" s="41">
        <v>0</v>
      </c>
      <c r="X31" s="52">
        <f>(W31-15)*4</f>
        <v>-60</v>
      </c>
      <c r="Y31" s="97">
        <v>6.2870370370370363E-3</v>
      </c>
      <c r="Z31" s="40">
        <v>543</v>
      </c>
      <c r="AA31" s="50"/>
      <c r="AB31" s="50">
        <f>(1010.7-Z31)*0.2693</f>
        <v>125.95161</v>
      </c>
      <c r="AC31" s="52">
        <f>SUM(L31,N31,P31,R31,T31,V31,X31,AB31)</f>
        <v>350.79661000000004</v>
      </c>
    </row>
    <row r="32" spans="1:30" s="60" customFormat="1" ht="15" x14ac:dyDescent="0.25">
      <c r="A32" s="96">
        <v>27</v>
      </c>
      <c r="B32" s="67">
        <v>94</v>
      </c>
      <c r="C32" s="64" t="s">
        <v>496</v>
      </c>
      <c r="D32" s="64" t="s">
        <v>497</v>
      </c>
      <c r="E32" s="50"/>
      <c r="F32" s="69" t="s">
        <v>658</v>
      </c>
      <c r="G32" s="1" t="s">
        <v>14</v>
      </c>
      <c r="H32" s="1" t="s">
        <v>15</v>
      </c>
      <c r="I32" s="64" t="s">
        <v>321</v>
      </c>
      <c r="J32" s="50">
        <v>4.7</v>
      </c>
      <c r="K32" s="50"/>
      <c r="L32" s="50">
        <f>(5.9-J32)*55.55</f>
        <v>66.660000000000011</v>
      </c>
      <c r="M32" s="50">
        <v>25</v>
      </c>
      <c r="N32" s="50">
        <f>(M32-10)*1.05</f>
        <v>15.75</v>
      </c>
      <c r="O32" s="50">
        <v>0</v>
      </c>
      <c r="P32" s="50">
        <f>(O32-0)*4</f>
        <v>0</v>
      </c>
      <c r="Q32" s="50">
        <v>7</v>
      </c>
      <c r="R32" s="50">
        <f>(8.4-Q32)*50</f>
        <v>70.000000000000014</v>
      </c>
      <c r="S32" s="50">
        <v>224</v>
      </c>
      <c r="T32" s="50">
        <f>(S32-160)*1.11</f>
        <v>71.040000000000006</v>
      </c>
      <c r="U32" s="50">
        <v>48</v>
      </c>
      <c r="V32" s="50">
        <f>(U32-32)*3.03</f>
        <v>48.48</v>
      </c>
      <c r="W32" s="41">
        <v>0</v>
      </c>
      <c r="X32" s="52">
        <f>(W32-15)*4</f>
        <v>-60</v>
      </c>
      <c r="Y32" s="97">
        <v>5.8472222222222224E-3</v>
      </c>
      <c r="Z32" s="40">
        <v>505</v>
      </c>
      <c r="AA32" s="50"/>
      <c r="AB32" s="50">
        <f>(1010.7-Z32)*0.2693</f>
        <v>136.18501000000001</v>
      </c>
      <c r="AC32" s="52">
        <f>SUM(L32,N32,P32,R32,T32,V32,X32,AB32)</f>
        <v>348.1150100000001</v>
      </c>
    </row>
    <row r="33" spans="1:30" s="60" customFormat="1" ht="15" x14ac:dyDescent="0.25">
      <c r="A33" s="96">
        <v>28</v>
      </c>
      <c r="B33" s="67">
        <v>24</v>
      </c>
      <c r="C33" s="64" t="s">
        <v>504</v>
      </c>
      <c r="D33" s="64" t="s">
        <v>192</v>
      </c>
      <c r="E33" s="50"/>
      <c r="F33" s="64" t="s">
        <v>580</v>
      </c>
      <c r="G33" s="1" t="s">
        <v>14</v>
      </c>
      <c r="H33" s="1" t="s">
        <v>15</v>
      </c>
      <c r="I33" s="64" t="s">
        <v>321</v>
      </c>
      <c r="J33" s="50">
        <v>4.9000000000000004</v>
      </c>
      <c r="K33" s="50"/>
      <c r="L33" s="50">
        <f>(5.9-J33)*55.55</f>
        <v>55.55</v>
      </c>
      <c r="M33" s="50">
        <v>22</v>
      </c>
      <c r="N33" s="50">
        <f>(M33-10)*1.05</f>
        <v>12.600000000000001</v>
      </c>
      <c r="O33" s="50">
        <v>15</v>
      </c>
      <c r="P33" s="50">
        <f>(O33-0)*4</f>
        <v>60</v>
      </c>
      <c r="Q33" s="50">
        <v>7.4</v>
      </c>
      <c r="R33" s="50">
        <f>(8.4-Q33)*50</f>
        <v>50</v>
      </c>
      <c r="S33" s="50">
        <v>206</v>
      </c>
      <c r="T33" s="50">
        <f>(S33-160)*1.11</f>
        <v>51.06</v>
      </c>
      <c r="U33" s="50">
        <v>51</v>
      </c>
      <c r="V33" s="50">
        <f>(U33-32)*3.03</f>
        <v>57.569999999999993</v>
      </c>
      <c r="W33" s="41">
        <v>0</v>
      </c>
      <c r="X33" s="52">
        <f>(W33-15)*4</f>
        <v>-60</v>
      </c>
      <c r="Y33" s="97">
        <v>6.587962962962963E-3</v>
      </c>
      <c r="Z33" s="40">
        <v>569</v>
      </c>
      <c r="AA33" s="50"/>
      <c r="AB33" s="50">
        <f>(1010.7-Z33)*0.2693</f>
        <v>118.94981</v>
      </c>
      <c r="AC33" s="52">
        <f>SUM(L33,N33,P33,R33,T33,V33,X33,AB33)</f>
        <v>345.72980999999999</v>
      </c>
    </row>
    <row r="34" spans="1:30" ht="15" x14ac:dyDescent="0.25">
      <c r="A34" s="96">
        <v>29</v>
      </c>
      <c r="B34" s="67">
        <v>41</v>
      </c>
      <c r="C34" s="64" t="s">
        <v>426</v>
      </c>
      <c r="D34" s="64" t="s">
        <v>427</v>
      </c>
      <c r="E34" s="2" t="s">
        <v>21</v>
      </c>
      <c r="F34" s="64" t="s">
        <v>547</v>
      </c>
      <c r="G34" s="1" t="s">
        <v>14</v>
      </c>
      <c r="H34" s="1" t="s">
        <v>15</v>
      </c>
      <c r="I34" s="64" t="s">
        <v>24</v>
      </c>
      <c r="J34" s="40">
        <v>4.5999999999999996</v>
      </c>
      <c r="K34" s="41"/>
      <c r="L34" s="50">
        <f>(5.9-J34)*55.55</f>
        <v>72.215000000000032</v>
      </c>
      <c r="M34" s="41">
        <v>20</v>
      </c>
      <c r="N34" s="50">
        <f>(M34-10)*1.05</f>
        <v>10.5</v>
      </c>
      <c r="O34" s="41">
        <v>10</v>
      </c>
      <c r="P34" s="50">
        <f>(O34-0)*4</f>
        <v>40</v>
      </c>
      <c r="Q34" s="40">
        <v>7.1</v>
      </c>
      <c r="R34" s="50">
        <f>(8.4-Q34)*50</f>
        <v>65.000000000000028</v>
      </c>
      <c r="S34" s="41">
        <v>235</v>
      </c>
      <c r="T34" s="50">
        <f>(S34-160)*1.11</f>
        <v>83.250000000000014</v>
      </c>
      <c r="U34" s="41">
        <v>36</v>
      </c>
      <c r="V34" s="50">
        <f>(U34-32)*3.03</f>
        <v>12.12</v>
      </c>
      <c r="W34" s="41">
        <v>0</v>
      </c>
      <c r="X34" s="52">
        <f>(W34-15)*4</f>
        <v>-60</v>
      </c>
      <c r="Y34" s="42" t="s">
        <v>659</v>
      </c>
      <c r="Z34" s="40">
        <v>585</v>
      </c>
      <c r="AA34" s="41"/>
      <c r="AB34" s="50">
        <f>(1010.7-Z34)*0.2693</f>
        <v>114.64101000000001</v>
      </c>
      <c r="AC34" s="52">
        <f>SUM(L34,N34,P34,R34,T34,V34,X34,AB34)</f>
        <v>337.72601000000009</v>
      </c>
      <c r="AD34" s="60"/>
    </row>
    <row r="35" spans="1:30" ht="15" x14ac:dyDescent="0.25">
      <c r="A35" s="96">
        <v>30</v>
      </c>
      <c r="B35" s="67">
        <v>50</v>
      </c>
      <c r="C35" s="64" t="s">
        <v>518</v>
      </c>
      <c r="D35" s="64" t="s">
        <v>519</v>
      </c>
      <c r="E35" s="50"/>
      <c r="F35" s="69" t="s">
        <v>660</v>
      </c>
      <c r="G35" s="1" t="s">
        <v>14</v>
      </c>
      <c r="H35" s="1" t="s">
        <v>15</v>
      </c>
      <c r="I35" s="64" t="s">
        <v>331</v>
      </c>
      <c r="J35" s="50">
        <v>4.8</v>
      </c>
      <c r="K35" s="50"/>
      <c r="L35" s="50">
        <f>(5.9-J35)*55.55</f>
        <v>61.105000000000025</v>
      </c>
      <c r="M35" s="50">
        <v>30</v>
      </c>
      <c r="N35" s="50">
        <f>(M35-10)*1.05</f>
        <v>21</v>
      </c>
      <c r="O35" s="50">
        <v>7</v>
      </c>
      <c r="P35" s="50">
        <f>(O35-0)*4</f>
        <v>28</v>
      </c>
      <c r="Q35" s="50">
        <v>7.2</v>
      </c>
      <c r="R35" s="50">
        <f>(8.4-Q35)*50</f>
        <v>60.000000000000007</v>
      </c>
      <c r="S35" s="50">
        <v>204</v>
      </c>
      <c r="T35" s="50">
        <f>(S35-160)*1.11</f>
        <v>48.84</v>
      </c>
      <c r="U35" s="50">
        <v>54</v>
      </c>
      <c r="V35" s="50">
        <f>(U35-32)*3.03</f>
        <v>66.66</v>
      </c>
      <c r="W35" s="41">
        <v>0</v>
      </c>
      <c r="X35" s="52">
        <f>(W35-15)*4</f>
        <v>-60</v>
      </c>
      <c r="Y35" s="97">
        <v>6.9641203703703705E-3</v>
      </c>
      <c r="Z35" s="40">
        <v>601</v>
      </c>
      <c r="AA35" s="50"/>
      <c r="AB35" s="50">
        <f>(1010.7-Z35)*0.2693</f>
        <v>110.33221</v>
      </c>
      <c r="AC35" s="52">
        <f>SUM(L35,N35,P35,R35,T35,V35,X35,AB35)</f>
        <v>335.93721000000005</v>
      </c>
    </row>
    <row r="36" spans="1:30" ht="15" x14ac:dyDescent="0.25">
      <c r="A36" s="96">
        <v>31</v>
      </c>
      <c r="B36" s="67">
        <v>97</v>
      </c>
      <c r="C36" s="64" t="s">
        <v>535</v>
      </c>
      <c r="D36" s="66">
        <v>38911</v>
      </c>
      <c r="E36" s="50"/>
      <c r="F36" s="64" t="s">
        <v>593</v>
      </c>
      <c r="G36" s="1" t="s">
        <v>14</v>
      </c>
      <c r="H36" s="1" t="s">
        <v>15</v>
      </c>
      <c r="I36" s="64" t="s">
        <v>602</v>
      </c>
      <c r="J36" s="50">
        <v>4.5999999999999996</v>
      </c>
      <c r="K36" s="50"/>
      <c r="L36" s="50">
        <f>(5.9-J36)*55.55</f>
        <v>72.215000000000032</v>
      </c>
      <c r="M36" s="50">
        <v>20</v>
      </c>
      <c r="N36" s="50">
        <f>(M36-10)*1.05</f>
        <v>10.5</v>
      </c>
      <c r="O36" s="50">
        <v>10</v>
      </c>
      <c r="P36" s="50">
        <f>(O36-0)*4</f>
        <v>40</v>
      </c>
      <c r="Q36" s="50">
        <v>7.2</v>
      </c>
      <c r="R36" s="50">
        <f>(8.4-Q36)*50</f>
        <v>60.000000000000007</v>
      </c>
      <c r="S36" s="50">
        <v>225</v>
      </c>
      <c r="T36" s="50">
        <f>(S36-160)*1.11</f>
        <v>72.150000000000006</v>
      </c>
      <c r="U36" s="50">
        <v>36</v>
      </c>
      <c r="V36" s="50">
        <f>(U36-32)*3.03</f>
        <v>12.12</v>
      </c>
      <c r="W36" s="41">
        <v>0</v>
      </c>
      <c r="X36" s="52">
        <f>(W36-15)*4</f>
        <v>-60</v>
      </c>
      <c r="Y36" s="97">
        <v>6.3020833333333331E-3</v>
      </c>
      <c r="Z36" s="40">
        <v>544</v>
      </c>
      <c r="AA36" s="50"/>
      <c r="AB36" s="50">
        <f>(1010.7-Z36)*0.2693</f>
        <v>125.68231</v>
      </c>
      <c r="AC36" s="52">
        <f>SUM(L36,N36,P36,R36,T36,V36,X36,AB36)</f>
        <v>332.66731000000004</v>
      </c>
    </row>
    <row r="37" spans="1:30" ht="15" x14ac:dyDescent="0.25">
      <c r="A37" s="96">
        <v>32</v>
      </c>
      <c r="B37" s="67">
        <v>28</v>
      </c>
      <c r="C37" s="64" t="s">
        <v>526</v>
      </c>
      <c r="D37" s="64" t="s">
        <v>527</v>
      </c>
      <c r="E37" s="50"/>
      <c r="F37" s="69" t="s">
        <v>661</v>
      </c>
      <c r="G37" s="1" t="s">
        <v>14</v>
      </c>
      <c r="H37" s="1" t="s">
        <v>15</v>
      </c>
      <c r="I37" s="64" t="s">
        <v>25</v>
      </c>
      <c r="J37" s="50">
        <v>4.9000000000000004</v>
      </c>
      <c r="K37" s="50"/>
      <c r="L37" s="50">
        <f>(5.9-J37)*55.55</f>
        <v>55.55</v>
      </c>
      <c r="M37" s="50">
        <v>30</v>
      </c>
      <c r="N37" s="50">
        <f>(M37-10)*1.05</f>
        <v>21</v>
      </c>
      <c r="O37" s="50">
        <v>15</v>
      </c>
      <c r="P37" s="50">
        <f>(O37-0)*4</f>
        <v>60</v>
      </c>
      <c r="Q37" s="50">
        <v>7.5</v>
      </c>
      <c r="R37" s="50">
        <f>(8.4-Q37)*50</f>
        <v>45.000000000000014</v>
      </c>
      <c r="S37" s="50">
        <v>212</v>
      </c>
      <c r="T37" s="50">
        <f>(S37-160)*1.11</f>
        <v>57.720000000000006</v>
      </c>
      <c r="U37" s="50">
        <v>43</v>
      </c>
      <c r="V37" s="50">
        <f>(U37-32)*3.03</f>
        <v>33.33</v>
      </c>
      <c r="W37" s="41">
        <v>0</v>
      </c>
      <c r="X37" s="52">
        <f>(W37-15)*4</f>
        <v>-60</v>
      </c>
      <c r="Y37" s="97">
        <v>6.7881944444444448E-3</v>
      </c>
      <c r="Z37" s="40">
        <v>586</v>
      </c>
      <c r="AA37" s="50"/>
      <c r="AB37" s="50">
        <f>(1010.7-Z37)*0.2693</f>
        <v>114.37171000000001</v>
      </c>
      <c r="AC37" s="52">
        <f>SUM(L37,N37,P37,R37,T37,V37,X37,AB37)</f>
        <v>326.97171000000003</v>
      </c>
    </row>
    <row r="38" spans="1:30" ht="15" x14ac:dyDescent="0.25">
      <c r="A38" s="96">
        <v>33</v>
      </c>
      <c r="B38" s="67">
        <v>85</v>
      </c>
      <c r="C38" s="64" t="s">
        <v>532</v>
      </c>
      <c r="D38" s="64" t="s">
        <v>533</v>
      </c>
      <c r="E38" s="50"/>
      <c r="F38" s="64" t="s">
        <v>591</v>
      </c>
      <c r="G38" s="1" t="s">
        <v>14</v>
      </c>
      <c r="H38" s="1" t="s">
        <v>15</v>
      </c>
      <c r="I38" s="64" t="s">
        <v>101</v>
      </c>
      <c r="J38" s="50">
        <v>4.9000000000000004</v>
      </c>
      <c r="K38" s="50"/>
      <c r="L38" s="50">
        <f>(5.9-J38)*55.55</f>
        <v>55.55</v>
      </c>
      <c r="M38" s="50">
        <v>15</v>
      </c>
      <c r="N38" s="50">
        <f>(M38-10)*1.05</f>
        <v>5.25</v>
      </c>
      <c r="O38" s="50">
        <v>16</v>
      </c>
      <c r="P38" s="50">
        <f>(O38-0)*4</f>
        <v>64</v>
      </c>
      <c r="Q38" s="50">
        <v>7.4</v>
      </c>
      <c r="R38" s="50">
        <f>(8.4-Q38)*50</f>
        <v>50</v>
      </c>
      <c r="S38" s="50">
        <v>190</v>
      </c>
      <c r="T38" s="50">
        <f>(S38-160)*1.11</f>
        <v>33.300000000000004</v>
      </c>
      <c r="U38" s="50">
        <v>46</v>
      </c>
      <c r="V38" s="50">
        <f>(U38-32)*3.03</f>
        <v>42.419999999999995</v>
      </c>
      <c r="W38" s="41">
        <v>0</v>
      </c>
      <c r="X38" s="52">
        <f>(W38-15)*4</f>
        <v>-60</v>
      </c>
      <c r="Y38" s="97">
        <v>6.0995370370370361E-3</v>
      </c>
      <c r="Z38" s="40">
        <v>527</v>
      </c>
      <c r="AA38" s="50"/>
      <c r="AB38" s="50">
        <f>(1010.7-Z38)*0.2693</f>
        <v>130.26041000000001</v>
      </c>
      <c r="AC38" s="52">
        <f>SUM(L38,N38,P38,R38,T38,V38,X38,AB38)</f>
        <v>320.78041000000002</v>
      </c>
    </row>
    <row r="39" spans="1:30" ht="15" x14ac:dyDescent="0.25">
      <c r="A39" s="96">
        <v>34</v>
      </c>
      <c r="B39" s="67">
        <v>90</v>
      </c>
      <c r="C39" s="64" t="s">
        <v>489</v>
      </c>
      <c r="D39" s="64" t="s">
        <v>490</v>
      </c>
      <c r="E39" s="50"/>
      <c r="F39" s="64" t="s">
        <v>574</v>
      </c>
      <c r="G39" s="1" t="s">
        <v>14</v>
      </c>
      <c r="H39" s="1" t="s">
        <v>15</v>
      </c>
      <c r="I39" s="64" t="s">
        <v>600</v>
      </c>
      <c r="J39" s="50">
        <v>5</v>
      </c>
      <c r="K39" s="50"/>
      <c r="L39" s="50">
        <f>(5.9-J39)*55.55</f>
        <v>49.995000000000019</v>
      </c>
      <c r="M39" s="50">
        <v>40</v>
      </c>
      <c r="N39" s="50">
        <f>(M39-10)*1.05</f>
        <v>31.5</v>
      </c>
      <c r="O39" s="50">
        <v>9</v>
      </c>
      <c r="P39" s="50">
        <f>(O39-0)*4</f>
        <v>36</v>
      </c>
      <c r="Q39" s="50">
        <v>8.1</v>
      </c>
      <c r="R39" s="50">
        <f>(8.4-Q39)*50</f>
        <v>15.000000000000036</v>
      </c>
      <c r="S39" s="50">
        <v>236</v>
      </c>
      <c r="T39" s="50">
        <f>(S39-160)*1.11</f>
        <v>84.360000000000014</v>
      </c>
      <c r="U39" s="50">
        <v>43</v>
      </c>
      <c r="V39" s="50">
        <f>(U39-32)*3.03</f>
        <v>33.33</v>
      </c>
      <c r="W39" s="41">
        <v>0</v>
      </c>
      <c r="X39" s="52">
        <f>(W39-15)*4</f>
        <v>-60</v>
      </c>
      <c r="Y39" s="97">
        <v>6.091435185185185E-3</v>
      </c>
      <c r="Z39" s="40">
        <v>526</v>
      </c>
      <c r="AA39" s="50"/>
      <c r="AB39" s="50">
        <f>(1010.7-Z39)*0.2693</f>
        <v>130.52970999999999</v>
      </c>
      <c r="AC39" s="52">
        <f>SUM(L39,N39,P39,R39,T39,V39,X39,AB39)</f>
        <v>320.71471000000008</v>
      </c>
    </row>
    <row r="40" spans="1:30" ht="15" x14ac:dyDescent="0.25">
      <c r="A40" s="96">
        <v>35</v>
      </c>
      <c r="B40" s="67">
        <v>82</v>
      </c>
      <c r="C40" s="64" t="s">
        <v>470</v>
      </c>
      <c r="D40" s="64" t="s">
        <v>471</v>
      </c>
      <c r="E40" s="50"/>
      <c r="F40" s="64" t="s">
        <v>565</v>
      </c>
      <c r="G40" s="1" t="s">
        <v>14</v>
      </c>
      <c r="H40" s="1" t="s">
        <v>15</v>
      </c>
      <c r="I40" s="64" t="s">
        <v>318</v>
      </c>
      <c r="J40" s="50">
        <v>4.7</v>
      </c>
      <c r="K40" s="50"/>
      <c r="L40" s="50">
        <f>(5.9-J40)*55.55</f>
        <v>66.660000000000011</v>
      </c>
      <c r="M40" s="50">
        <v>17</v>
      </c>
      <c r="N40" s="50">
        <f>(M40-10)*1.05</f>
        <v>7.3500000000000005</v>
      </c>
      <c r="O40" s="50">
        <v>6</v>
      </c>
      <c r="P40" s="50">
        <f>(O40-0)*4</f>
        <v>24</v>
      </c>
      <c r="Q40" s="50">
        <v>7.3</v>
      </c>
      <c r="R40" s="50">
        <f>(8.4-Q40)*50</f>
        <v>55.000000000000028</v>
      </c>
      <c r="S40" s="50">
        <v>234</v>
      </c>
      <c r="T40" s="50">
        <f>(S40-160)*1.11</f>
        <v>82.14</v>
      </c>
      <c r="U40" s="50">
        <v>36</v>
      </c>
      <c r="V40" s="50">
        <f>(U40-32)*3.03</f>
        <v>12.12</v>
      </c>
      <c r="W40" s="41">
        <v>0</v>
      </c>
      <c r="X40" s="52">
        <f>(W40-15)*4</f>
        <v>-60</v>
      </c>
      <c r="Y40" s="97">
        <v>6.5914351851851854E-3</v>
      </c>
      <c r="Z40" s="40">
        <v>569</v>
      </c>
      <c r="AA40" s="50"/>
      <c r="AB40" s="50">
        <f>(1010.7-Z40)*0.2693</f>
        <v>118.94981</v>
      </c>
      <c r="AC40" s="52">
        <f>SUM(L40,N40,P40,R40,T40,V40,X40,AB40)</f>
        <v>306.21981000000005</v>
      </c>
    </row>
    <row r="41" spans="1:30" ht="15" x14ac:dyDescent="0.25">
      <c r="A41" s="96">
        <v>36</v>
      </c>
      <c r="B41" s="67">
        <v>15</v>
      </c>
      <c r="C41" s="64" t="s">
        <v>512</v>
      </c>
      <c r="D41" s="64" t="s">
        <v>513</v>
      </c>
      <c r="E41" s="50"/>
      <c r="F41" s="64" t="s">
        <v>585</v>
      </c>
      <c r="G41" s="1" t="s">
        <v>14</v>
      </c>
      <c r="H41" s="1" t="s">
        <v>15</v>
      </c>
      <c r="I41" s="64" t="s">
        <v>62</v>
      </c>
      <c r="J41" s="50">
        <v>4.5</v>
      </c>
      <c r="K41" s="50"/>
      <c r="L41" s="50">
        <f>(5.9-J41)*55.55</f>
        <v>77.77000000000001</v>
      </c>
      <c r="M41" s="50">
        <v>19</v>
      </c>
      <c r="N41" s="50">
        <f>(M41-10)*1.05</f>
        <v>9.4500000000000011</v>
      </c>
      <c r="O41" s="50">
        <v>10</v>
      </c>
      <c r="P41" s="50">
        <f>(O41-0)*4</f>
        <v>40</v>
      </c>
      <c r="Q41" s="50">
        <v>7.4</v>
      </c>
      <c r="R41" s="50">
        <f>(8.4-Q41)*50</f>
        <v>50</v>
      </c>
      <c r="S41" s="50">
        <v>200</v>
      </c>
      <c r="T41" s="50">
        <f>(S41-160)*1.11</f>
        <v>44.400000000000006</v>
      </c>
      <c r="U41" s="50">
        <v>40</v>
      </c>
      <c r="V41" s="50">
        <f>(U41-32)*3.03</f>
        <v>24.24</v>
      </c>
      <c r="W41" s="41">
        <v>0</v>
      </c>
      <c r="X41" s="52">
        <f>(W41-15)*4</f>
        <v>-60</v>
      </c>
      <c r="Y41" s="97">
        <v>6.6168981481481469E-3</v>
      </c>
      <c r="Z41" s="40">
        <v>572</v>
      </c>
      <c r="AA41" s="50"/>
      <c r="AB41" s="50">
        <f>(1010.7-Z41)*0.2693</f>
        <v>118.14191000000001</v>
      </c>
      <c r="AC41" s="52">
        <f>SUM(L41,N41,P41,R41,T41,V41,X41,AB41)</f>
        <v>304.00191000000007</v>
      </c>
    </row>
    <row r="42" spans="1:30" ht="15" x14ac:dyDescent="0.25">
      <c r="A42" s="96">
        <v>37</v>
      </c>
      <c r="B42" s="67">
        <v>13</v>
      </c>
      <c r="C42" s="64" t="s">
        <v>662</v>
      </c>
      <c r="D42" s="66">
        <v>38929</v>
      </c>
      <c r="E42" s="2" t="s">
        <v>20</v>
      </c>
      <c r="F42" s="64" t="s">
        <v>663</v>
      </c>
      <c r="G42" s="1" t="s">
        <v>14</v>
      </c>
      <c r="H42" s="1" t="s">
        <v>15</v>
      </c>
      <c r="I42" s="64" t="s">
        <v>318</v>
      </c>
      <c r="J42" s="40">
        <v>5</v>
      </c>
      <c r="K42" s="41"/>
      <c r="L42" s="50">
        <f>(5.9-J42)*55.55</f>
        <v>49.995000000000019</v>
      </c>
      <c r="M42" s="41">
        <v>21</v>
      </c>
      <c r="N42" s="50">
        <f>(M42-10)*1.05</f>
        <v>11.55</v>
      </c>
      <c r="O42" s="41">
        <v>11</v>
      </c>
      <c r="P42" s="50">
        <f>(O42-0)*4</f>
        <v>44</v>
      </c>
      <c r="Q42" s="41">
        <v>8.1999999999999993</v>
      </c>
      <c r="R42" s="50">
        <f>(8.4-Q42)*50</f>
        <v>10.000000000000053</v>
      </c>
      <c r="S42" s="41">
        <v>195</v>
      </c>
      <c r="T42" s="50">
        <f>(S42-160)*1.11</f>
        <v>38.85</v>
      </c>
      <c r="U42" s="41">
        <v>53</v>
      </c>
      <c r="V42" s="50">
        <f>(U42-32)*3.03</f>
        <v>63.629999999999995</v>
      </c>
      <c r="W42" s="41">
        <v>0</v>
      </c>
      <c r="X42" s="52">
        <f>(W42-15)*4</f>
        <v>-60</v>
      </c>
      <c r="Y42" s="92">
        <v>5.6006944444444437E-3</v>
      </c>
      <c r="Z42" s="40">
        <v>483</v>
      </c>
      <c r="AA42" s="41"/>
      <c r="AB42" s="50">
        <f>(1010.7-Z42)*0.2693</f>
        <v>142.10961</v>
      </c>
      <c r="AC42" s="52">
        <f>SUM(L42,N42,P42,R42,T42,V42,X42,AB42)</f>
        <v>300.13461000000007</v>
      </c>
    </row>
    <row r="43" spans="1:30" ht="15" x14ac:dyDescent="0.25">
      <c r="A43" s="96">
        <v>38</v>
      </c>
      <c r="B43" s="67">
        <v>29</v>
      </c>
      <c r="C43" s="64" t="s">
        <v>514</v>
      </c>
      <c r="D43" s="64" t="s">
        <v>515</v>
      </c>
      <c r="E43" s="50"/>
      <c r="F43" s="69" t="s">
        <v>664</v>
      </c>
      <c r="G43" s="1" t="s">
        <v>14</v>
      </c>
      <c r="H43" s="1" t="s">
        <v>15</v>
      </c>
      <c r="I43" s="64" t="s">
        <v>85</v>
      </c>
      <c r="J43" s="50">
        <v>5.2</v>
      </c>
      <c r="K43" s="50"/>
      <c r="L43" s="50">
        <f>(5.9-J43)*55.55</f>
        <v>38.885000000000005</v>
      </c>
      <c r="M43" s="50">
        <v>17</v>
      </c>
      <c r="N43" s="50">
        <f>(M43-10)*1.05</f>
        <v>7.3500000000000005</v>
      </c>
      <c r="O43" s="50">
        <v>5</v>
      </c>
      <c r="P43" s="50">
        <f>(O43-0)*4</f>
        <v>20</v>
      </c>
      <c r="Q43" s="50">
        <v>7.7</v>
      </c>
      <c r="R43" s="50">
        <f>(8.4-Q43)*50</f>
        <v>35.000000000000007</v>
      </c>
      <c r="S43" s="50">
        <v>209</v>
      </c>
      <c r="T43" s="50">
        <f>(S43-160)*1.11</f>
        <v>54.390000000000008</v>
      </c>
      <c r="U43" s="50">
        <v>55</v>
      </c>
      <c r="V43" s="50">
        <f>(U43-32)*3.03</f>
        <v>69.69</v>
      </c>
      <c r="W43" s="41">
        <v>0</v>
      </c>
      <c r="X43" s="52">
        <f>(W43-15)*4</f>
        <v>-60</v>
      </c>
      <c r="Y43" s="97">
        <v>5.9201388888888888E-3</v>
      </c>
      <c r="Z43" s="40">
        <v>511</v>
      </c>
      <c r="AA43" s="50"/>
      <c r="AB43" s="50">
        <f>(1010.7-Z43)*0.2693</f>
        <v>134.56921</v>
      </c>
      <c r="AC43" s="52">
        <f>SUM(L43,N43,P43,R43,T43,V43,X43,AB43)</f>
        <v>299.88421000000005</v>
      </c>
    </row>
    <row r="44" spans="1:30" ht="15" x14ac:dyDescent="0.25">
      <c r="A44" s="96">
        <v>39</v>
      </c>
      <c r="B44" s="67">
        <v>27</v>
      </c>
      <c r="C44" s="64" t="s">
        <v>524</v>
      </c>
      <c r="D44" s="64" t="s">
        <v>525</v>
      </c>
      <c r="E44" s="50"/>
      <c r="F44" s="69" t="s">
        <v>588</v>
      </c>
      <c r="G44" s="1" t="s">
        <v>14</v>
      </c>
      <c r="H44" s="1" t="s">
        <v>15</v>
      </c>
      <c r="I44" s="64" t="s">
        <v>63</v>
      </c>
      <c r="J44" s="50">
        <v>4.8</v>
      </c>
      <c r="K44" s="50"/>
      <c r="L44" s="50">
        <f>(5.9-J44)*55.55</f>
        <v>61.105000000000025</v>
      </c>
      <c r="M44" s="50">
        <v>23</v>
      </c>
      <c r="N44" s="50">
        <f>(M44-10)*1.05</f>
        <v>13.65</v>
      </c>
      <c r="O44" s="50">
        <v>1</v>
      </c>
      <c r="P44" s="50">
        <f>(O44-0)*4</f>
        <v>4</v>
      </c>
      <c r="Q44" s="50">
        <v>7</v>
      </c>
      <c r="R44" s="50">
        <f>(8.4-Q44)*50</f>
        <v>70.000000000000014</v>
      </c>
      <c r="S44" s="50">
        <v>205</v>
      </c>
      <c r="T44" s="50">
        <f>(S44-160)*1.11</f>
        <v>49.95</v>
      </c>
      <c r="U44" s="50">
        <v>45</v>
      </c>
      <c r="V44" s="50">
        <f>(U44-32)*3.03</f>
        <v>39.39</v>
      </c>
      <c r="W44" s="41">
        <v>0</v>
      </c>
      <c r="X44" s="52">
        <f>(W44-15)*4</f>
        <v>-60</v>
      </c>
      <c r="Y44" s="97">
        <v>6.7511574074074071E-3</v>
      </c>
      <c r="Z44" s="40">
        <v>583</v>
      </c>
      <c r="AA44" s="50"/>
      <c r="AB44" s="50">
        <f>(1010.7-Z44)*0.2693</f>
        <v>115.17961000000001</v>
      </c>
      <c r="AC44" s="52">
        <f>SUM(L44,N44,P44,R44,T44,V44,X44,AB44)</f>
        <v>293.27461000000005</v>
      </c>
    </row>
    <row r="45" spans="1:30" ht="15" x14ac:dyDescent="0.25">
      <c r="A45" s="96">
        <v>40</v>
      </c>
      <c r="B45" s="67">
        <v>87</v>
      </c>
      <c r="C45" s="64" t="s">
        <v>506</v>
      </c>
      <c r="D45" s="64" t="s">
        <v>507</v>
      </c>
      <c r="E45" s="50"/>
      <c r="F45" s="64" t="s">
        <v>582</v>
      </c>
      <c r="G45" s="1" t="s">
        <v>14</v>
      </c>
      <c r="H45" s="1" t="s">
        <v>15</v>
      </c>
      <c r="I45" s="64" t="s">
        <v>314</v>
      </c>
      <c r="J45" s="50">
        <v>5.5</v>
      </c>
      <c r="K45" s="50"/>
      <c r="L45" s="50">
        <f>(5.9-J45)*55.55</f>
        <v>22.22000000000002</v>
      </c>
      <c r="M45" s="50">
        <v>14</v>
      </c>
      <c r="N45" s="50">
        <f>(M45-10)*1.05</f>
        <v>4.2</v>
      </c>
      <c r="O45" s="50">
        <v>0</v>
      </c>
      <c r="P45" s="50">
        <f>(O45-0)*4</f>
        <v>0</v>
      </c>
      <c r="Q45" s="50">
        <v>8.1999999999999993</v>
      </c>
      <c r="R45" s="50">
        <f>(8.4-Q45)*50</f>
        <v>10.000000000000053</v>
      </c>
      <c r="S45" s="50">
        <v>175</v>
      </c>
      <c r="T45" s="50">
        <f>(S45-160)*1.11</f>
        <v>16.650000000000002</v>
      </c>
      <c r="U45" s="50">
        <v>40</v>
      </c>
      <c r="V45" s="50">
        <f>(U45-32)*3.03</f>
        <v>24.24</v>
      </c>
      <c r="W45" s="41">
        <v>0</v>
      </c>
      <c r="X45" s="52">
        <f>(W45-15)*4</f>
        <v>-60</v>
      </c>
      <c r="Y45" s="97">
        <v>4.8472222222222222E-2</v>
      </c>
      <c r="Z45" s="40"/>
      <c r="AA45" s="50"/>
      <c r="AB45" s="50">
        <f>(1010.7-Z45)*0.2693</f>
        <v>272.18151</v>
      </c>
      <c r="AC45" s="52">
        <f>SUM(L45,N45,P45,R45,T45,V45,X45,AB45)</f>
        <v>289.49151000000006</v>
      </c>
    </row>
    <row r="46" spans="1:30" ht="15" x14ac:dyDescent="0.25">
      <c r="A46" s="96">
        <v>41</v>
      </c>
      <c r="B46" s="67">
        <v>32</v>
      </c>
      <c r="C46" s="64" t="s">
        <v>436</v>
      </c>
      <c r="D46" s="64" t="s">
        <v>437</v>
      </c>
      <c r="E46" s="2" t="s">
        <v>18</v>
      </c>
      <c r="F46" s="64" t="s">
        <v>551</v>
      </c>
      <c r="G46" s="1" t="s">
        <v>14</v>
      </c>
      <c r="H46" s="1" t="s">
        <v>15</v>
      </c>
      <c r="I46" s="64" t="s">
        <v>316</v>
      </c>
      <c r="J46" s="40">
        <v>5.2</v>
      </c>
      <c r="K46" s="41"/>
      <c r="L46" s="50">
        <f>(5.9-J46)*55.55</f>
        <v>38.885000000000005</v>
      </c>
      <c r="M46" s="41">
        <v>15</v>
      </c>
      <c r="N46" s="50">
        <f>(M46-10)*1.05</f>
        <v>5.25</v>
      </c>
      <c r="O46" s="41">
        <v>10</v>
      </c>
      <c r="P46" s="50">
        <f>(O46-0)*4</f>
        <v>40</v>
      </c>
      <c r="Q46" s="40">
        <v>7.2</v>
      </c>
      <c r="R46" s="50">
        <f>(8.4-Q46)*50</f>
        <v>60.000000000000007</v>
      </c>
      <c r="S46" s="41">
        <v>188</v>
      </c>
      <c r="T46" s="50">
        <f>(S46-160)*1.11</f>
        <v>31.080000000000002</v>
      </c>
      <c r="U46" s="41">
        <v>44</v>
      </c>
      <c r="V46" s="50">
        <f>(U46-32)*3.03</f>
        <v>36.36</v>
      </c>
      <c r="W46" s="41">
        <v>0</v>
      </c>
      <c r="X46" s="52">
        <f>(W46-15)*4</f>
        <v>-60</v>
      </c>
      <c r="Y46" s="42" t="s">
        <v>665</v>
      </c>
      <c r="Z46" s="40">
        <v>514</v>
      </c>
      <c r="AA46" s="41"/>
      <c r="AB46" s="50">
        <f>(1010.7-Z46)*0.2693</f>
        <v>133.76131000000001</v>
      </c>
      <c r="AC46" s="52">
        <f>SUM(L46,N46,P46,R46,T46,V46,X46,AB46)</f>
        <v>285.33631000000003</v>
      </c>
    </row>
    <row r="47" spans="1:30" ht="15" x14ac:dyDescent="0.25">
      <c r="A47" s="96">
        <v>42</v>
      </c>
      <c r="B47" s="67">
        <v>52</v>
      </c>
      <c r="C47" s="64" t="s">
        <v>463</v>
      </c>
      <c r="D47" s="64" t="s">
        <v>464</v>
      </c>
      <c r="E47" s="2"/>
      <c r="F47" s="69" t="s">
        <v>666</v>
      </c>
      <c r="G47" s="1" t="s">
        <v>14</v>
      </c>
      <c r="H47" s="1" t="s">
        <v>15</v>
      </c>
      <c r="I47" s="64" t="s">
        <v>323</v>
      </c>
      <c r="J47" s="40">
        <v>5.0999999999999996</v>
      </c>
      <c r="K47" s="41"/>
      <c r="L47" s="50">
        <f>(5.9-J47)*55.55</f>
        <v>44.44000000000004</v>
      </c>
      <c r="M47" s="41">
        <v>40</v>
      </c>
      <c r="N47" s="50">
        <f>(M47-10)*1.05</f>
        <v>31.5</v>
      </c>
      <c r="O47" s="41">
        <v>5</v>
      </c>
      <c r="P47" s="50">
        <f>(O47-0)*4</f>
        <v>20</v>
      </c>
      <c r="Q47" s="41">
        <v>7.8</v>
      </c>
      <c r="R47" s="50">
        <f>(8.4-Q47)*50</f>
        <v>30.000000000000028</v>
      </c>
      <c r="S47" s="41">
        <v>200</v>
      </c>
      <c r="T47" s="50">
        <f>(S47-160)*1.11</f>
        <v>44.400000000000006</v>
      </c>
      <c r="U47" s="41">
        <v>47</v>
      </c>
      <c r="V47" s="50">
        <f>(U47-32)*3.03</f>
        <v>45.449999999999996</v>
      </c>
      <c r="W47" s="41">
        <v>0</v>
      </c>
      <c r="X47" s="52">
        <f>(W47-15)*4</f>
        <v>-60</v>
      </c>
      <c r="Y47" s="92">
        <v>6.3287037037037036E-3</v>
      </c>
      <c r="Z47" s="40">
        <v>546</v>
      </c>
      <c r="AA47" s="41"/>
      <c r="AB47" s="50">
        <f>(1010.7-Z47)*0.2693</f>
        <v>125.14371</v>
      </c>
      <c r="AC47" s="52">
        <f>SUM(L47,N47,P47,R47,T47,V47,X47,AB47)</f>
        <v>280.93371000000008</v>
      </c>
    </row>
    <row r="48" spans="1:30" ht="15" x14ac:dyDescent="0.25">
      <c r="A48" s="96">
        <v>43</v>
      </c>
      <c r="B48" s="67">
        <v>79</v>
      </c>
      <c r="C48" s="64" t="s">
        <v>422</v>
      </c>
      <c r="D48" s="64" t="s">
        <v>423</v>
      </c>
      <c r="E48" s="2" t="s">
        <v>13</v>
      </c>
      <c r="F48" s="64" t="s">
        <v>545</v>
      </c>
      <c r="G48" s="1" t="s">
        <v>14</v>
      </c>
      <c r="H48" s="1" t="s">
        <v>15</v>
      </c>
      <c r="I48" s="64" t="s">
        <v>327</v>
      </c>
      <c r="J48" s="40">
        <v>4.8</v>
      </c>
      <c r="K48" s="41"/>
      <c r="L48" s="50">
        <f>(5.9-J48)*55.55</f>
        <v>61.105000000000025</v>
      </c>
      <c r="M48" s="41">
        <v>30</v>
      </c>
      <c r="N48" s="50">
        <f>(M48-10)*1.05</f>
        <v>21</v>
      </c>
      <c r="O48" s="41">
        <v>5</v>
      </c>
      <c r="P48" s="50">
        <f>(O48-0)*4</f>
        <v>20</v>
      </c>
      <c r="Q48" s="40">
        <v>7.4</v>
      </c>
      <c r="R48" s="50">
        <f>(8.4-Q48)*50</f>
        <v>50</v>
      </c>
      <c r="S48" s="41">
        <v>195</v>
      </c>
      <c r="T48" s="50">
        <f>(S48-160)*1.11</f>
        <v>38.85</v>
      </c>
      <c r="U48" s="41">
        <v>48</v>
      </c>
      <c r="V48" s="50">
        <f>(U48-32)*3.03</f>
        <v>48.48</v>
      </c>
      <c r="W48" s="41">
        <v>0</v>
      </c>
      <c r="X48" s="52">
        <f>(W48-15)*4</f>
        <v>-60</v>
      </c>
      <c r="Y48" s="42" t="s">
        <v>668</v>
      </c>
      <c r="Z48" s="40">
        <v>551</v>
      </c>
      <c r="AA48" s="41"/>
      <c r="AB48" s="50">
        <f>(667-Z48)*0.87</f>
        <v>100.92</v>
      </c>
      <c r="AC48" s="52">
        <f>SUM(L48,N48,P48,R48,T48,V48,X48,AB48)</f>
        <v>280.35500000000002</v>
      </c>
    </row>
    <row r="49" spans="1:29" ht="15" x14ac:dyDescent="0.25">
      <c r="A49" s="96">
        <v>44</v>
      </c>
      <c r="B49" s="67">
        <v>20</v>
      </c>
      <c r="C49" s="64" t="s">
        <v>457</v>
      </c>
      <c r="D49" s="64" t="s">
        <v>458</v>
      </c>
      <c r="E49" s="2"/>
      <c r="F49" s="69" t="s">
        <v>669</v>
      </c>
      <c r="G49" s="1" t="s">
        <v>14</v>
      </c>
      <c r="H49" s="1" t="s">
        <v>15</v>
      </c>
      <c r="I49" s="64" t="s">
        <v>336</v>
      </c>
      <c r="J49" s="40">
        <v>5.3</v>
      </c>
      <c r="K49" s="41"/>
      <c r="L49" s="50">
        <f>(5.9-J49)*55.55</f>
        <v>33.330000000000027</v>
      </c>
      <c r="M49" s="41">
        <v>25</v>
      </c>
      <c r="N49" s="50">
        <f>(M49-10)*1.05</f>
        <v>15.75</v>
      </c>
      <c r="O49" s="41">
        <v>7</v>
      </c>
      <c r="P49" s="50">
        <f>(O49-0)*4</f>
        <v>28</v>
      </c>
      <c r="Q49" s="40">
        <v>7.6</v>
      </c>
      <c r="R49" s="50">
        <f>(8.4-Q49)*50</f>
        <v>40.000000000000036</v>
      </c>
      <c r="S49" s="41">
        <v>205</v>
      </c>
      <c r="T49" s="50">
        <f>(S49-160)*1.11</f>
        <v>49.95</v>
      </c>
      <c r="U49" s="41">
        <v>50</v>
      </c>
      <c r="V49" s="50">
        <f>(U49-32)*3.03</f>
        <v>54.54</v>
      </c>
      <c r="W49" s="41">
        <v>0</v>
      </c>
      <c r="X49" s="52">
        <f>(W49-15)*4</f>
        <v>-60</v>
      </c>
      <c r="Y49" s="42" t="s">
        <v>670</v>
      </c>
      <c r="Z49" s="40">
        <v>575</v>
      </c>
      <c r="AA49" s="41"/>
      <c r="AB49" s="50">
        <f>(1010.7-Z49)*0.2693</f>
        <v>117.33401000000001</v>
      </c>
      <c r="AC49" s="52">
        <f>SUM(L49,N49,P49,R49,T49,V49,X49,AB49)</f>
        <v>278.90401000000008</v>
      </c>
    </row>
    <row r="50" spans="1:29" ht="15" x14ac:dyDescent="0.25">
      <c r="A50" s="96">
        <v>45</v>
      </c>
      <c r="B50" s="67">
        <v>83</v>
      </c>
      <c r="C50" s="64" t="s">
        <v>430</v>
      </c>
      <c r="D50" s="64" t="s">
        <v>431</v>
      </c>
      <c r="E50" s="2" t="s">
        <v>18</v>
      </c>
      <c r="F50" s="69" t="s">
        <v>671</v>
      </c>
      <c r="G50" s="1" t="s">
        <v>14</v>
      </c>
      <c r="H50" s="1" t="s">
        <v>15</v>
      </c>
      <c r="I50" s="64" t="s">
        <v>331</v>
      </c>
      <c r="J50" s="40">
        <v>4.9000000000000004</v>
      </c>
      <c r="K50" s="41"/>
      <c r="L50" s="50">
        <f>(5.9-J50)*55.55</f>
        <v>55.55</v>
      </c>
      <c r="M50" s="41">
        <v>30</v>
      </c>
      <c r="N50" s="50">
        <f>(M50-10)*1.05</f>
        <v>21</v>
      </c>
      <c r="O50" s="41">
        <v>0</v>
      </c>
      <c r="P50" s="50">
        <f>(O50-0)*4</f>
        <v>0</v>
      </c>
      <c r="Q50" s="40">
        <v>7.3</v>
      </c>
      <c r="R50" s="50">
        <f>(8.4-Q50)*50</f>
        <v>55.000000000000028</v>
      </c>
      <c r="S50" s="41">
        <v>207</v>
      </c>
      <c r="T50" s="50">
        <f>(S50-160)*1.11</f>
        <v>52.17</v>
      </c>
      <c r="U50" s="41">
        <v>44</v>
      </c>
      <c r="V50" s="50">
        <f>(U50-32)*3.03</f>
        <v>36.36</v>
      </c>
      <c r="W50" s="41">
        <v>0</v>
      </c>
      <c r="X50" s="52">
        <f>(W50-15)*4</f>
        <v>-60</v>
      </c>
      <c r="Y50" s="42" t="s">
        <v>672</v>
      </c>
      <c r="Z50" s="40">
        <v>589</v>
      </c>
      <c r="AA50" s="41"/>
      <c r="AB50" s="50">
        <f>(1010.7-Z50)*0.2693</f>
        <v>113.56381</v>
      </c>
      <c r="AC50" s="52">
        <f>SUM(L50,N50,P50,R50,T50,V50,X50,AB50)</f>
        <v>273.64381000000003</v>
      </c>
    </row>
    <row r="51" spans="1:29" ht="15" x14ac:dyDescent="0.25">
      <c r="A51" s="96">
        <v>46</v>
      </c>
      <c r="B51" s="67">
        <v>48</v>
      </c>
      <c r="C51" s="64" t="s">
        <v>475</v>
      </c>
      <c r="D51" s="64" t="s">
        <v>476</v>
      </c>
      <c r="E51" s="50"/>
      <c r="F51" s="64" t="s">
        <v>567</v>
      </c>
      <c r="G51" s="1" t="s">
        <v>14</v>
      </c>
      <c r="H51" s="1" t="s">
        <v>15</v>
      </c>
      <c r="I51" s="64" t="s">
        <v>331</v>
      </c>
      <c r="J51" s="50">
        <v>4.4000000000000004</v>
      </c>
      <c r="K51" s="50"/>
      <c r="L51" s="50">
        <f>(5.9-J51)*55.55</f>
        <v>83.324999999999989</v>
      </c>
      <c r="M51" s="50">
        <v>25</v>
      </c>
      <c r="N51" s="50">
        <f>(M51-10)*1.05</f>
        <v>15.75</v>
      </c>
      <c r="O51" s="50">
        <v>0</v>
      </c>
      <c r="P51" s="50">
        <f>(O51-0)*4</f>
        <v>0</v>
      </c>
      <c r="Q51" s="50">
        <v>7.8</v>
      </c>
      <c r="R51" s="50">
        <f>(8.4-Q51)*50</f>
        <v>30.000000000000028</v>
      </c>
      <c r="S51" s="50">
        <v>230</v>
      </c>
      <c r="T51" s="50">
        <f>(S51-160)*1.11</f>
        <v>77.7</v>
      </c>
      <c r="U51" s="50">
        <v>37</v>
      </c>
      <c r="V51" s="50">
        <f>(U51-32)*3.03</f>
        <v>15.149999999999999</v>
      </c>
      <c r="W51" s="41">
        <v>0</v>
      </c>
      <c r="X51" s="52">
        <f>(W51-15)*4</f>
        <v>-60</v>
      </c>
      <c r="Y51" s="97">
        <v>6.9027777777777776E-3</v>
      </c>
      <c r="Z51" s="40">
        <v>596</v>
      </c>
      <c r="AA51" s="50"/>
      <c r="AB51" s="50">
        <f>(1010.7-Z51)*0.2693</f>
        <v>111.67871000000001</v>
      </c>
      <c r="AC51" s="52">
        <f>SUM(L51,N51,P51,R51,T51,V51,X51,AB51)</f>
        <v>273.60371000000004</v>
      </c>
    </row>
    <row r="52" spans="1:29" ht="15" x14ac:dyDescent="0.25">
      <c r="A52" s="96">
        <v>47</v>
      </c>
      <c r="B52" s="67">
        <v>66</v>
      </c>
      <c r="C52" s="64" t="s">
        <v>467</v>
      </c>
      <c r="D52" s="64" t="s">
        <v>151</v>
      </c>
      <c r="E52" s="50"/>
      <c r="F52" s="64" t="s">
        <v>562</v>
      </c>
      <c r="G52" s="1" t="s">
        <v>14</v>
      </c>
      <c r="H52" s="1" t="s">
        <v>15</v>
      </c>
      <c r="I52" s="64" t="s">
        <v>62</v>
      </c>
      <c r="J52" s="50">
        <v>5</v>
      </c>
      <c r="K52" s="50"/>
      <c r="L52" s="50">
        <f>(5.9-J52)*55.55</f>
        <v>49.995000000000019</v>
      </c>
      <c r="M52" s="50">
        <v>10</v>
      </c>
      <c r="N52" s="50">
        <f>(M52-10)*1.05</f>
        <v>0</v>
      </c>
      <c r="O52" s="50">
        <v>0</v>
      </c>
      <c r="P52" s="50">
        <f>(O52-0)*4</f>
        <v>0</v>
      </c>
      <c r="Q52" s="50">
        <v>7.2</v>
      </c>
      <c r="R52" s="50">
        <f>(8.4-Q52)*50</f>
        <v>60.000000000000007</v>
      </c>
      <c r="S52" s="50">
        <v>203</v>
      </c>
      <c r="T52" s="50">
        <f>(S52-160)*1.11</f>
        <v>47.730000000000004</v>
      </c>
      <c r="U52" s="50">
        <v>46</v>
      </c>
      <c r="V52" s="50">
        <f>(U52-32)*3.03</f>
        <v>42.419999999999995</v>
      </c>
      <c r="W52" s="41">
        <v>0</v>
      </c>
      <c r="X52" s="52">
        <f>(W52-15)*4</f>
        <v>-60</v>
      </c>
      <c r="Y52" s="97">
        <v>6.0798611111111114E-3</v>
      </c>
      <c r="Z52" s="40">
        <v>525</v>
      </c>
      <c r="AA52" s="50"/>
      <c r="AB52" s="50">
        <f>(1010.7-Z52)*0.2693</f>
        <v>130.79901000000001</v>
      </c>
      <c r="AC52" s="52">
        <f>SUM(L52,N52,P52,R52,T52,V52,X52,AB52)</f>
        <v>270.94401000000005</v>
      </c>
    </row>
    <row r="53" spans="1:29" ht="15" x14ac:dyDescent="0.25">
      <c r="A53" s="96">
        <v>48</v>
      </c>
      <c r="B53" s="98">
        <v>49</v>
      </c>
      <c r="C53" s="98" t="s">
        <v>673</v>
      </c>
      <c r="D53" s="99"/>
      <c r="E53" s="99"/>
      <c r="F53" s="126"/>
      <c r="G53" s="1" t="s">
        <v>14</v>
      </c>
      <c r="H53" s="1" t="s">
        <v>15</v>
      </c>
      <c r="I53" s="65"/>
      <c r="J53" s="99">
        <v>5.3</v>
      </c>
      <c r="K53" s="99"/>
      <c r="L53" s="99">
        <f>(5.9-J53)*55.55</f>
        <v>33.330000000000027</v>
      </c>
      <c r="M53" s="99">
        <v>20</v>
      </c>
      <c r="N53" s="99">
        <f>(M53-10)*1.05</f>
        <v>10.5</v>
      </c>
      <c r="O53" s="99">
        <v>10</v>
      </c>
      <c r="P53" s="99">
        <f>(O53-0)*4</f>
        <v>40</v>
      </c>
      <c r="Q53" s="99">
        <v>7.6</v>
      </c>
      <c r="R53" s="99">
        <f>(8.4-Q53)*50</f>
        <v>40.000000000000036</v>
      </c>
      <c r="S53" s="99">
        <v>201</v>
      </c>
      <c r="T53" s="99">
        <f>(S53-160)*1.11</f>
        <v>45.510000000000005</v>
      </c>
      <c r="U53" s="99">
        <v>42</v>
      </c>
      <c r="V53" s="99">
        <f>(U53-32)*3.03</f>
        <v>30.299999999999997</v>
      </c>
      <c r="W53" s="41">
        <v>0</v>
      </c>
      <c r="X53" s="100">
        <f>(W53-15)*4</f>
        <v>-60</v>
      </c>
      <c r="Y53" s="101">
        <v>6.4108796296296301E-3</v>
      </c>
      <c r="Z53" s="102">
        <v>549</v>
      </c>
      <c r="AA53" s="99"/>
      <c r="AB53" s="99">
        <f>(1010.7-Z53)*0.2693</f>
        <v>124.33581000000001</v>
      </c>
      <c r="AC53" s="100">
        <f>SUM(L53,N53,P53,R53,T53,V53,X53,AB53)</f>
        <v>263.97581000000014</v>
      </c>
    </row>
    <row r="54" spans="1:29" ht="15" x14ac:dyDescent="0.25">
      <c r="A54" s="96">
        <v>49</v>
      </c>
      <c r="B54" s="67">
        <v>6</v>
      </c>
      <c r="C54" s="64" t="s">
        <v>491</v>
      </c>
      <c r="D54" s="64" t="s">
        <v>492</v>
      </c>
      <c r="E54" s="50"/>
      <c r="F54" s="64" t="s">
        <v>575</v>
      </c>
      <c r="G54" s="1" t="s">
        <v>14</v>
      </c>
      <c r="H54" s="1" t="s">
        <v>15</v>
      </c>
      <c r="I54" s="64" t="s">
        <v>319</v>
      </c>
      <c r="J54" s="50">
        <v>5.3</v>
      </c>
      <c r="K54" s="50"/>
      <c r="L54" s="50">
        <f>(5.9-J54)*55.55</f>
        <v>33.330000000000027</v>
      </c>
      <c r="M54" s="50">
        <v>25</v>
      </c>
      <c r="N54" s="50">
        <f>(M54-10)*1.05</f>
        <v>15.75</v>
      </c>
      <c r="O54" s="50">
        <v>5</v>
      </c>
      <c r="P54" s="50">
        <f>(O54-0)*4</f>
        <v>20</v>
      </c>
      <c r="Q54" s="50">
        <v>7.6</v>
      </c>
      <c r="R54" s="50">
        <f>(8.4-Q54)*50</f>
        <v>40.000000000000036</v>
      </c>
      <c r="S54" s="50">
        <v>180</v>
      </c>
      <c r="T54" s="50">
        <f>(S54-160)*1.11</f>
        <v>22.200000000000003</v>
      </c>
      <c r="U54" s="50">
        <v>54</v>
      </c>
      <c r="V54" s="50">
        <f>(U54-32)*3.03</f>
        <v>66.66</v>
      </c>
      <c r="W54" s="41">
        <v>0</v>
      </c>
      <c r="X54" s="52">
        <f>(W54-15)*4</f>
        <v>-60</v>
      </c>
      <c r="Y54" s="97">
        <v>6.3217592592592596E-3</v>
      </c>
      <c r="Z54" s="40">
        <v>546</v>
      </c>
      <c r="AA54" s="50"/>
      <c r="AB54" s="50">
        <f>(1010.7-Z54)*0.2693</f>
        <v>125.14371</v>
      </c>
      <c r="AC54" s="52">
        <f>SUM(L54,N54,P54,R54,T54,V54,X54,AB54)</f>
        <v>263.08371000000011</v>
      </c>
    </row>
    <row r="55" spans="1:29" ht="15" x14ac:dyDescent="0.25">
      <c r="A55" s="96">
        <v>50</v>
      </c>
      <c r="B55" s="67">
        <v>47</v>
      </c>
      <c r="C55" s="64" t="s">
        <v>487</v>
      </c>
      <c r="D55" s="64" t="s">
        <v>488</v>
      </c>
      <c r="E55" s="50"/>
      <c r="F55" s="64" t="s">
        <v>573</v>
      </c>
      <c r="G55" s="1" t="s">
        <v>14</v>
      </c>
      <c r="H55" s="1" t="s">
        <v>15</v>
      </c>
      <c r="I55" s="64" t="s">
        <v>331</v>
      </c>
      <c r="J55" s="50">
        <v>4.7</v>
      </c>
      <c r="K55" s="50"/>
      <c r="L55" s="50">
        <f>(5.9-J55)*55.55</f>
        <v>66.660000000000011</v>
      </c>
      <c r="M55" s="50">
        <v>10</v>
      </c>
      <c r="N55" s="50">
        <f>(M55-10)*1.05</f>
        <v>0</v>
      </c>
      <c r="O55" s="50">
        <v>10</v>
      </c>
      <c r="P55" s="50">
        <f>(O55-0)*4</f>
        <v>40</v>
      </c>
      <c r="Q55" s="50">
        <v>7.6</v>
      </c>
      <c r="R55" s="50">
        <f>(8.4-Q55)*50</f>
        <v>40.000000000000036</v>
      </c>
      <c r="S55" s="50">
        <v>215</v>
      </c>
      <c r="T55" s="50">
        <f>(S55-160)*1.11</f>
        <v>61.050000000000004</v>
      </c>
      <c r="U55" s="50">
        <v>32</v>
      </c>
      <c r="V55" s="50">
        <f>(U55-32)*3.03</f>
        <v>0</v>
      </c>
      <c r="W55" s="41">
        <v>0</v>
      </c>
      <c r="X55" s="52">
        <f>(W55-15)*4</f>
        <v>-60</v>
      </c>
      <c r="Y55" s="97">
        <v>6.9849537037037042E-3</v>
      </c>
      <c r="Z55" s="40">
        <v>603</v>
      </c>
      <c r="AA55" s="50"/>
      <c r="AB55" s="50">
        <f>(1010.7-Z55)*0.2693</f>
        <v>109.79361</v>
      </c>
      <c r="AC55" s="52">
        <f>SUM(L55,N55,P55,R55,T55,V55,X55,AB55)</f>
        <v>257.50361000000009</v>
      </c>
    </row>
    <row r="56" spans="1:29" ht="15" x14ac:dyDescent="0.25">
      <c r="A56" s="96">
        <v>51</v>
      </c>
      <c r="B56" s="67">
        <v>95</v>
      </c>
      <c r="C56" s="64" t="s">
        <v>446</v>
      </c>
      <c r="D56" s="64" t="s">
        <v>447</v>
      </c>
      <c r="E56" s="2" t="s">
        <v>18</v>
      </c>
      <c r="F56" s="64" t="s">
        <v>554</v>
      </c>
      <c r="G56" s="1" t="s">
        <v>14</v>
      </c>
      <c r="H56" s="1" t="s">
        <v>15</v>
      </c>
      <c r="I56" s="64" t="s">
        <v>321</v>
      </c>
      <c r="J56" s="40">
        <v>5.2</v>
      </c>
      <c r="K56" s="41"/>
      <c r="L56" s="50">
        <f>(5.9-J56)*55.55</f>
        <v>38.885000000000005</v>
      </c>
      <c r="M56" s="41">
        <v>18</v>
      </c>
      <c r="N56" s="50">
        <f>(M56-10)*1.05</f>
        <v>8.4</v>
      </c>
      <c r="O56" s="41">
        <v>0</v>
      </c>
      <c r="P56" s="50">
        <f>(O56-0)*4</f>
        <v>0</v>
      </c>
      <c r="Q56" s="40">
        <v>7.8</v>
      </c>
      <c r="R56" s="50">
        <f>(8.4-Q56)*50</f>
        <v>30.000000000000028</v>
      </c>
      <c r="S56" s="41">
        <v>190</v>
      </c>
      <c r="T56" s="50">
        <f>(S56-160)*1.11</f>
        <v>33.300000000000004</v>
      </c>
      <c r="U56" s="41">
        <v>56</v>
      </c>
      <c r="V56" s="50">
        <f>(U56-32)*3.03</f>
        <v>72.72</v>
      </c>
      <c r="W56" s="41">
        <v>0</v>
      </c>
      <c r="X56" s="52">
        <f>(W56-15)*4</f>
        <v>-60</v>
      </c>
      <c r="Y56" s="42" t="s">
        <v>674</v>
      </c>
      <c r="Z56" s="40">
        <v>532</v>
      </c>
      <c r="AA56" s="41"/>
      <c r="AB56" s="50">
        <f>(1010.7-Z56)*0.2693</f>
        <v>128.91391000000002</v>
      </c>
      <c r="AC56" s="52">
        <f>SUM(L56,N56,P56,R56,T56,V56,X56,AB56)</f>
        <v>252.21891000000005</v>
      </c>
    </row>
    <row r="57" spans="1:29" ht="15" x14ac:dyDescent="0.25">
      <c r="A57" s="96">
        <v>52</v>
      </c>
      <c r="B57" s="67">
        <v>58</v>
      </c>
      <c r="C57" s="64" t="s">
        <v>452</v>
      </c>
      <c r="D57" s="64" t="s">
        <v>296</v>
      </c>
      <c r="E57" s="2"/>
      <c r="F57" s="64" t="s">
        <v>557</v>
      </c>
      <c r="G57" s="1" t="s">
        <v>14</v>
      </c>
      <c r="H57" s="1" t="s">
        <v>15</v>
      </c>
      <c r="I57" s="64" t="s">
        <v>331</v>
      </c>
      <c r="J57" s="40">
        <v>5.3</v>
      </c>
      <c r="K57" s="41"/>
      <c r="L57" s="50">
        <f>(5.9-J57)*55.55</f>
        <v>33.330000000000027</v>
      </c>
      <c r="M57" s="41">
        <v>19</v>
      </c>
      <c r="N57" s="50">
        <f>(M57-10)*1.05</f>
        <v>9.4500000000000011</v>
      </c>
      <c r="O57" s="41">
        <v>15</v>
      </c>
      <c r="P57" s="50">
        <f>(O57-0)*4</f>
        <v>60</v>
      </c>
      <c r="Q57" s="40">
        <v>7.7</v>
      </c>
      <c r="R57" s="50">
        <f>(8.4-Q57)*50</f>
        <v>35.000000000000007</v>
      </c>
      <c r="S57" s="41">
        <v>165</v>
      </c>
      <c r="T57" s="50">
        <f>(S57-160)*1.11</f>
        <v>5.5500000000000007</v>
      </c>
      <c r="U57" s="41">
        <v>50</v>
      </c>
      <c r="V57" s="50">
        <f>(U57-32)*3.03</f>
        <v>54.54</v>
      </c>
      <c r="W57" s="41">
        <v>0</v>
      </c>
      <c r="X57" s="52">
        <f>(W57-15)*4</f>
        <v>-60</v>
      </c>
      <c r="Y57" s="42" t="s">
        <v>675</v>
      </c>
      <c r="Z57" s="40">
        <v>593</v>
      </c>
      <c r="AA57" s="41"/>
      <c r="AB57" s="50">
        <f>(1010.7-Z57)*0.2693</f>
        <v>112.48661</v>
      </c>
      <c r="AC57" s="52">
        <f>SUM(L57,N57,P57,R57,T57,V57,X57,AB57)</f>
        <v>250.35661000000005</v>
      </c>
    </row>
    <row r="58" spans="1:29" ht="15" x14ac:dyDescent="0.25">
      <c r="A58" s="96">
        <v>53</v>
      </c>
      <c r="B58" s="67">
        <v>36</v>
      </c>
      <c r="C58" s="64" t="s">
        <v>520</v>
      </c>
      <c r="D58" s="64" t="s">
        <v>521</v>
      </c>
      <c r="E58" s="50"/>
      <c r="F58" s="69" t="s">
        <v>676</v>
      </c>
      <c r="G58" s="1" t="s">
        <v>14</v>
      </c>
      <c r="H58" s="1" t="s">
        <v>15</v>
      </c>
      <c r="I58" s="64" t="s">
        <v>331</v>
      </c>
      <c r="J58" s="50">
        <v>5</v>
      </c>
      <c r="K58" s="50"/>
      <c r="L58" s="50">
        <f>(5.9-J58)*55.55</f>
        <v>49.995000000000019</v>
      </c>
      <c r="M58" s="50">
        <v>22</v>
      </c>
      <c r="N58" s="50">
        <f>(M58-10)*1.05</f>
        <v>12.600000000000001</v>
      </c>
      <c r="O58" s="50">
        <v>0</v>
      </c>
      <c r="P58" s="50">
        <f>(O58-0)*4</f>
        <v>0</v>
      </c>
      <c r="Q58" s="50">
        <v>7.9</v>
      </c>
      <c r="R58" s="50">
        <f>(8.4-Q58)*50</f>
        <v>25</v>
      </c>
      <c r="S58" s="50">
        <v>215</v>
      </c>
      <c r="T58" s="50">
        <f>(S58-160)*1.11</f>
        <v>61.050000000000004</v>
      </c>
      <c r="U58" s="50">
        <v>47</v>
      </c>
      <c r="V58" s="50">
        <f>(U58-32)*3.03</f>
        <v>45.449999999999996</v>
      </c>
      <c r="W58" s="41">
        <v>0</v>
      </c>
      <c r="X58" s="52">
        <f>(W58-15)*4</f>
        <v>-60</v>
      </c>
      <c r="Y58" s="97">
        <v>6.9375000000000001E-3</v>
      </c>
      <c r="Z58" s="40">
        <v>599</v>
      </c>
      <c r="AA58" s="50"/>
      <c r="AB58" s="50">
        <f>(1010.7-Z58)*0.2693</f>
        <v>110.87081000000001</v>
      </c>
      <c r="AC58" s="52">
        <f>SUM(L58,N58,P58,R58,T58,V58,X58,AB58)</f>
        <v>244.96581000000003</v>
      </c>
    </row>
    <row r="59" spans="1:29" ht="15" x14ac:dyDescent="0.25">
      <c r="A59" s="96">
        <v>54</v>
      </c>
      <c r="B59" s="67">
        <v>5</v>
      </c>
      <c r="C59" s="64" t="s">
        <v>465</v>
      </c>
      <c r="D59" s="64" t="s">
        <v>466</v>
      </c>
      <c r="E59" s="2" t="s">
        <v>20</v>
      </c>
      <c r="F59" s="65"/>
      <c r="G59" s="1" t="s">
        <v>14</v>
      </c>
      <c r="H59" s="1" t="s">
        <v>15</v>
      </c>
      <c r="I59" s="64" t="s">
        <v>323</v>
      </c>
      <c r="J59" s="40">
        <v>5.6</v>
      </c>
      <c r="K59" s="41"/>
      <c r="L59" s="50">
        <f>(5.9-J59)*55.55</f>
        <v>16.665000000000038</v>
      </c>
      <c r="M59" s="41">
        <v>28</v>
      </c>
      <c r="N59" s="50">
        <f>(M59-10)*1.05</f>
        <v>18.900000000000002</v>
      </c>
      <c r="O59" s="41">
        <v>20</v>
      </c>
      <c r="P59" s="50">
        <f>(O59-0)*4</f>
        <v>80</v>
      </c>
      <c r="Q59" s="41">
        <v>8.1</v>
      </c>
      <c r="R59" s="50">
        <f>(8.4-Q59)*50</f>
        <v>15.000000000000036</v>
      </c>
      <c r="S59" s="41">
        <v>190</v>
      </c>
      <c r="T59" s="50">
        <f>(S59-160)*1.11</f>
        <v>33.300000000000004</v>
      </c>
      <c r="U59" s="41">
        <v>40</v>
      </c>
      <c r="V59" s="50">
        <f>(U59-32)*3.03</f>
        <v>24.24</v>
      </c>
      <c r="W59" s="41">
        <v>0</v>
      </c>
      <c r="X59" s="52">
        <f>(W59-15)*4</f>
        <v>-60</v>
      </c>
      <c r="Y59" s="92">
        <v>6.991898148148149E-3</v>
      </c>
      <c r="Z59" s="40">
        <v>604</v>
      </c>
      <c r="AA59" s="41"/>
      <c r="AB59" s="50">
        <f>(1010.7-Z59)*0.2693</f>
        <v>109.52431</v>
      </c>
      <c r="AC59" s="52">
        <f>SUM(L59,N59,P59,R59,T59,V59,X59,AB59)</f>
        <v>237.62931000000009</v>
      </c>
    </row>
    <row r="60" spans="1:29" ht="15" x14ac:dyDescent="0.25">
      <c r="A60" s="96">
        <v>55</v>
      </c>
      <c r="B60" s="67">
        <v>81</v>
      </c>
      <c r="C60" s="64" t="s">
        <v>477</v>
      </c>
      <c r="D60" s="64" t="s">
        <v>478</v>
      </c>
      <c r="E60" s="50"/>
      <c r="F60" s="64" t="s">
        <v>568</v>
      </c>
      <c r="G60" s="1" t="s">
        <v>14</v>
      </c>
      <c r="H60" s="1" t="s">
        <v>15</v>
      </c>
      <c r="I60" s="65"/>
      <c r="J60" s="50">
        <v>5.2</v>
      </c>
      <c r="K60" s="50"/>
      <c r="L60" s="50">
        <f>(5.9-J60)*55.55</f>
        <v>38.885000000000005</v>
      </c>
      <c r="M60" s="50">
        <v>20</v>
      </c>
      <c r="N60" s="50">
        <f>(M60-10)*1.05</f>
        <v>10.5</v>
      </c>
      <c r="O60" s="50">
        <v>5</v>
      </c>
      <c r="P60" s="50">
        <f>(O60-0)*4</f>
        <v>20</v>
      </c>
      <c r="Q60" s="50">
        <v>7.5</v>
      </c>
      <c r="R60" s="50">
        <f>(8.4-Q60)*50</f>
        <v>45.000000000000014</v>
      </c>
      <c r="S60" s="50">
        <v>175</v>
      </c>
      <c r="T60" s="50">
        <f>(S60-160)*1.11</f>
        <v>16.650000000000002</v>
      </c>
      <c r="U60" s="50">
        <v>39</v>
      </c>
      <c r="V60" s="50">
        <f>(U60-32)*3.03</f>
        <v>21.209999999999997</v>
      </c>
      <c r="W60" s="41">
        <v>0</v>
      </c>
      <c r="X60" s="52">
        <f>(W60-15)*4</f>
        <v>-60</v>
      </c>
      <c r="Y60" s="97">
        <v>7.4976851851851845E-3</v>
      </c>
      <c r="Z60" s="40">
        <v>647</v>
      </c>
      <c r="AA60" s="50"/>
      <c r="AB60" s="50">
        <f>(1010.7-Z60)*0.2693</f>
        <v>97.944410000000005</v>
      </c>
      <c r="AC60" s="52">
        <f>SUM(L60,N60,P60,R60,T60,V60,X60,AB60)</f>
        <v>190.18941000000004</v>
      </c>
    </row>
    <row r="61" spans="1:29" ht="15" x14ac:dyDescent="0.25">
      <c r="A61" s="96">
        <v>56</v>
      </c>
      <c r="B61" s="67">
        <v>38</v>
      </c>
      <c r="C61" s="64" t="s">
        <v>495</v>
      </c>
      <c r="D61" s="64" t="s">
        <v>186</v>
      </c>
      <c r="E61" s="50"/>
      <c r="F61" s="69" t="s">
        <v>677</v>
      </c>
      <c r="G61" s="1" t="s">
        <v>14</v>
      </c>
      <c r="H61" s="1" t="s">
        <v>15</v>
      </c>
      <c r="I61" s="64" t="s">
        <v>336</v>
      </c>
      <c r="J61" s="50">
        <v>5.6</v>
      </c>
      <c r="K61" s="50"/>
      <c r="L61" s="50">
        <f>(5.9-J61)*55.55</f>
        <v>16.665000000000038</v>
      </c>
      <c r="M61" s="50">
        <v>26</v>
      </c>
      <c r="N61" s="50">
        <f>(M61-10)*1.05</f>
        <v>16.8</v>
      </c>
      <c r="O61" s="50">
        <v>7</v>
      </c>
      <c r="P61" s="50">
        <f>(O61-0)*4</f>
        <v>28</v>
      </c>
      <c r="Q61" s="50">
        <v>7.8</v>
      </c>
      <c r="R61" s="50">
        <f>(8.4-Q61)*50</f>
        <v>30.000000000000028</v>
      </c>
      <c r="S61" s="50">
        <v>167</v>
      </c>
      <c r="T61" s="50">
        <f>(S61-160)*1.11</f>
        <v>7.7700000000000005</v>
      </c>
      <c r="U61" s="50">
        <v>43</v>
      </c>
      <c r="V61" s="50">
        <f>(U61-32)*3.03</f>
        <v>33.33</v>
      </c>
      <c r="W61" s="41">
        <v>0</v>
      </c>
      <c r="X61" s="52">
        <f>(W61-15)*4</f>
        <v>-60</v>
      </c>
      <c r="Y61" s="97">
        <v>6.6944444444444447E-3</v>
      </c>
      <c r="Z61" s="40">
        <v>578</v>
      </c>
      <c r="AA61" s="50"/>
      <c r="AB61" s="50">
        <f>(1010.7-Z61)*0.2693</f>
        <v>116.52611</v>
      </c>
      <c r="AC61" s="52">
        <f>SUM(L61,N61,P61,R61,T61,V61,X61,AB61)</f>
        <v>189.09111000000007</v>
      </c>
    </row>
    <row r="62" spans="1:29" ht="15" x14ac:dyDescent="0.25">
      <c r="A62" s="96">
        <v>57</v>
      </c>
      <c r="B62" s="67">
        <v>23</v>
      </c>
      <c r="C62" s="64" t="s">
        <v>440</v>
      </c>
      <c r="D62" s="64" t="s">
        <v>441</v>
      </c>
      <c r="E62" s="2" t="s">
        <v>20</v>
      </c>
      <c r="F62" s="69" t="s">
        <v>678</v>
      </c>
      <c r="G62" s="1" t="s">
        <v>14</v>
      </c>
      <c r="H62" s="1" t="s">
        <v>15</v>
      </c>
      <c r="I62" s="64" t="s">
        <v>25</v>
      </c>
      <c r="J62" s="40">
        <v>5.4</v>
      </c>
      <c r="K62" s="41"/>
      <c r="L62" s="50">
        <f>(5.9-J62)*55.55</f>
        <v>27.774999999999999</v>
      </c>
      <c r="M62" s="41">
        <v>14</v>
      </c>
      <c r="N62" s="50">
        <f>(M62-10)*1.05</f>
        <v>4.2</v>
      </c>
      <c r="O62" s="41">
        <v>5</v>
      </c>
      <c r="P62" s="50">
        <f>(O62-0)*4</f>
        <v>20</v>
      </c>
      <c r="Q62" s="40">
        <v>7.6</v>
      </c>
      <c r="R62" s="50">
        <f>(8.4-Q62)*50</f>
        <v>40.000000000000036</v>
      </c>
      <c r="S62" s="41">
        <v>175</v>
      </c>
      <c r="T62" s="50">
        <f>(S62-160)*1.11</f>
        <v>16.650000000000002</v>
      </c>
      <c r="U62" s="41">
        <v>42</v>
      </c>
      <c r="V62" s="50">
        <f>(U62-32)*3.03</f>
        <v>30.299999999999997</v>
      </c>
      <c r="W62" s="41">
        <v>0</v>
      </c>
      <c r="X62" s="52">
        <f>(W62-15)*4</f>
        <v>-60</v>
      </c>
      <c r="Y62" s="42" t="s">
        <v>679</v>
      </c>
      <c r="Z62" s="40">
        <v>621</v>
      </c>
      <c r="AA62" s="41"/>
      <c r="AB62" s="50">
        <f>(1010.7-Z62)*0.2693</f>
        <v>104.94621000000001</v>
      </c>
      <c r="AC62" s="52">
        <f>SUM(L62,N62,P62,R62,T62,V62,X62,AB62)</f>
        <v>183.87121000000002</v>
      </c>
    </row>
    <row r="63" spans="1:29" ht="15" x14ac:dyDescent="0.25">
      <c r="A63" s="96">
        <v>58</v>
      </c>
      <c r="B63" s="67">
        <v>99</v>
      </c>
      <c r="C63" s="64" t="s">
        <v>516</v>
      </c>
      <c r="D63" s="64" t="s">
        <v>517</v>
      </c>
      <c r="E63" s="50"/>
      <c r="F63" s="64" t="s">
        <v>586</v>
      </c>
      <c r="G63" s="1" t="s">
        <v>14</v>
      </c>
      <c r="H63" s="1" t="s">
        <v>15</v>
      </c>
      <c r="I63" s="64" t="s">
        <v>327</v>
      </c>
      <c r="J63" s="50">
        <v>5</v>
      </c>
      <c r="K63" s="50"/>
      <c r="L63" s="50">
        <f>(5.9-J63)*55.55</f>
        <v>49.995000000000019</v>
      </c>
      <c r="M63" s="50">
        <v>11</v>
      </c>
      <c r="N63" s="50">
        <f>(M63-10)*1.05</f>
        <v>1.05</v>
      </c>
      <c r="O63" s="50">
        <v>3</v>
      </c>
      <c r="P63" s="50">
        <f>(O63-0)*4</f>
        <v>12</v>
      </c>
      <c r="Q63" s="50">
        <v>8.3000000000000007</v>
      </c>
      <c r="R63" s="50">
        <f>(8.4-Q63)*50</f>
        <v>4.9999999999999822</v>
      </c>
      <c r="S63" s="50">
        <v>195</v>
      </c>
      <c r="T63" s="50">
        <f>(S63-160)*1.11</f>
        <v>38.85</v>
      </c>
      <c r="U63" s="50">
        <v>42</v>
      </c>
      <c r="V63" s="50">
        <f>(U63-32)*3.03</f>
        <v>30.299999999999997</v>
      </c>
      <c r="W63" s="41">
        <v>0</v>
      </c>
      <c r="X63" s="52">
        <f>(W63-15)*4</f>
        <v>-60</v>
      </c>
      <c r="Y63" s="97">
        <v>7.1678240740740739E-3</v>
      </c>
      <c r="Z63" s="40">
        <v>619</v>
      </c>
      <c r="AA63" s="50"/>
      <c r="AB63" s="50">
        <f>(1010.7-Z63)*0.2693</f>
        <v>105.48481000000001</v>
      </c>
      <c r="AC63" s="52">
        <f>SUM(L63,N63,P63,R63,T63,V63,X63,AB63)</f>
        <v>182.67981</v>
      </c>
    </row>
    <row r="64" spans="1:29" ht="15" x14ac:dyDescent="0.25">
      <c r="A64" s="96">
        <v>59</v>
      </c>
      <c r="B64" s="67">
        <v>11</v>
      </c>
      <c r="C64" s="64" t="s">
        <v>493</v>
      </c>
      <c r="D64" s="64" t="s">
        <v>494</v>
      </c>
      <c r="E64" s="50"/>
      <c r="F64" s="64" t="s">
        <v>576</v>
      </c>
      <c r="G64" s="1" t="s">
        <v>14</v>
      </c>
      <c r="H64" s="1" t="s">
        <v>15</v>
      </c>
      <c r="I64" s="64" t="s">
        <v>601</v>
      </c>
      <c r="J64" s="50">
        <v>5.2</v>
      </c>
      <c r="K64" s="50"/>
      <c r="L64" s="50">
        <f>(5.9-J64)*55.55</f>
        <v>38.885000000000005</v>
      </c>
      <c r="M64" s="50">
        <v>14</v>
      </c>
      <c r="N64" s="50">
        <f>(M64-10)*1.05</f>
        <v>4.2</v>
      </c>
      <c r="O64" s="50">
        <v>4</v>
      </c>
      <c r="P64" s="50">
        <f>(O64-0)*4</f>
        <v>16</v>
      </c>
      <c r="Q64" s="50">
        <v>7.8</v>
      </c>
      <c r="R64" s="50">
        <f>(8.4-Q64)*50</f>
        <v>30.000000000000028</v>
      </c>
      <c r="S64" s="50">
        <v>167</v>
      </c>
      <c r="T64" s="50">
        <f>(S64-160)*1.11</f>
        <v>7.7700000000000005</v>
      </c>
      <c r="U64" s="50">
        <v>41</v>
      </c>
      <c r="V64" s="50">
        <f>(U64-32)*3.03</f>
        <v>27.27</v>
      </c>
      <c r="W64" s="41">
        <v>0</v>
      </c>
      <c r="X64" s="52">
        <f>(W64-15)*4</f>
        <v>-60</v>
      </c>
      <c r="Y64" s="97">
        <v>7.0706018518518522E-3</v>
      </c>
      <c r="Z64" s="40">
        <v>610</v>
      </c>
      <c r="AA64" s="50"/>
      <c r="AB64" s="50">
        <f>(1010.7-Z64)*0.2693</f>
        <v>107.90851000000001</v>
      </c>
      <c r="AC64" s="52">
        <f>SUM(L64,N64,P64,R64,T64,V64,X64,AB64)</f>
        <v>172.03351000000004</v>
      </c>
    </row>
    <row r="65" spans="1:29" ht="15" x14ac:dyDescent="0.25">
      <c r="A65" s="96">
        <v>60</v>
      </c>
      <c r="B65" s="67">
        <v>78</v>
      </c>
      <c r="C65" s="64" t="s">
        <v>500</v>
      </c>
      <c r="D65" s="64" t="s">
        <v>501</v>
      </c>
      <c r="E65" s="50"/>
      <c r="F65" s="64" t="s">
        <v>578</v>
      </c>
      <c r="G65" s="1" t="s">
        <v>14</v>
      </c>
      <c r="H65" s="1" t="s">
        <v>15</v>
      </c>
      <c r="I65" s="64" t="s">
        <v>601</v>
      </c>
      <c r="J65" s="50">
        <v>5.4</v>
      </c>
      <c r="K65" s="50"/>
      <c r="L65" s="50">
        <f>(5.9-J65)*55.55</f>
        <v>27.774999999999999</v>
      </c>
      <c r="M65" s="50">
        <v>14</v>
      </c>
      <c r="N65" s="50">
        <f>(M65-10)*1.05</f>
        <v>4.2</v>
      </c>
      <c r="O65" s="50">
        <v>4</v>
      </c>
      <c r="P65" s="50">
        <f>(O65-0)*4</f>
        <v>16</v>
      </c>
      <c r="Q65" s="50">
        <v>7.9</v>
      </c>
      <c r="R65" s="50">
        <f>(8.4-Q65)*50</f>
        <v>25</v>
      </c>
      <c r="S65" s="50">
        <v>163</v>
      </c>
      <c r="T65" s="50">
        <f>(S65-160)*1.11</f>
        <v>3.33</v>
      </c>
      <c r="U65" s="50">
        <v>45</v>
      </c>
      <c r="V65" s="50">
        <f>(U65-32)*3.03</f>
        <v>39.39</v>
      </c>
      <c r="W65" s="41">
        <v>0</v>
      </c>
      <c r="X65" s="52">
        <f>(W65-15)*4</f>
        <v>-60</v>
      </c>
      <c r="Y65" s="97">
        <v>6.9120370370370368E-3</v>
      </c>
      <c r="Z65" s="40">
        <v>597</v>
      </c>
      <c r="AA65" s="50"/>
      <c r="AB65" s="50">
        <f>(1010.7-Z65)*0.2693</f>
        <v>111.40941000000001</v>
      </c>
      <c r="AC65" s="52">
        <f>SUM(L65,N65,P65,R65,T65,V65,X65,AB65)</f>
        <v>167.10441</v>
      </c>
    </row>
    <row r="66" spans="1:29" ht="15" x14ac:dyDescent="0.25">
      <c r="A66" s="96">
        <v>61</v>
      </c>
      <c r="B66" s="67">
        <v>7</v>
      </c>
      <c r="C66" s="64" t="s">
        <v>508</v>
      </c>
      <c r="D66" s="64" t="s">
        <v>509</v>
      </c>
      <c r="E66" s="50"/>
      <c r="F66" s="64" t="s">
        <v>583</v>
      </c>
      <c r="G66" s="1" t="s">
        <v>14</v>
      </c>
      <c r="H66" s="1" t="s">
        <v>15</v>
      </c>
      <c r="I66" s="64" t="s">
        <v>600</v>
      </c>
      <c r="J66" s="50">
        <v>5.9</v>
      </c>
      <c r="K66" s="50"/>
      <c r="L66" s="50">
        <f>(5.9-J66)*55.55</f>
        <v>0</v>
      </c>
      <c r="M66" s="50">
        <v>20</v>
      </c>
      <c r="N66" s="50">
        <f>(M66-10)*1.05</f>
        <v>10.5</v>
      </c>
      <c r="O66" s="50">
        <v>7</v>
      </c>
      <c r="P66" s="50">
        <f>(O66-0)*4</f>
        <v>28</v>
      </c>
      <c r="Q66" s="50">
        <v>8.1999999999999993</v>
      </c>
      <c r="R66" s="50">
        <f>(8.4-Q66)*50</f>
        <v>10.000000000000053</v>
      </c>
      <c r="S66" s="50">
        <v>180</v>
      </c>
      <c r="T66" s="50">
        <f>(S66-160)*1.11</f>
        <v>22.200000000000003</v>
      </c>
      <c r="U66" s="50">
        <v>41</v>
      </c>
      <c r="V66" s="50">
        <f>(U66-32)*3.03</f>
        <v>27.27</v>
      </c>
      <c r="W66" s="41">
        <v>0</v>
      </c>
      <c r="X66" s="52">
        <f>(W66-15)*4</f>
        <v>-60</v>
      </c>
      <c r="Y66" s="97">
        <v>6.3171296296296283E-3</v>
      </c>
      <c r="Z66" s="40">
        <v>545</v>
      </c>
      <c r="AA66" s="50"/>
      <c r="AB66" s="50">
        <f>(1010.7-Z66)*0.2693</f>
        <v>125.41301</v>
      </c>
      <c r="AC66" s="52">
        <f>SUM(L66,N66,P66,R66,T66,V66,X66,AB66)</f>
        <v>163.38301000000007</v>
      </c>
    </row>
    <row r="67" spans="1:29" ht="15" x14ac:dyDescent="0.25">
      <c r="A67" s="96">
        <v>62</v>
      </c>
      <c r="B67" s="67">
        <v>26</v>
      </c>
      <c r="C67" s="64" t="s">
        <v>680</v>
      </c>
      <c r="D67" s="66">
        <v>40129</v>
      </c>
      <c r="E67" s="2" t="s">
        <v>13</v>
      </c>
      <c r="F67" s="69" t="s">
        <v>681</v>
      </c>
      <c r="G67" s="1" t="s">
        <v>14</v>
      </c>
      <c r="H67" s="1" t="s">
        <v>15</v>
      </c>
      <c r="I67" s="64" t="s">
        <v>331</v>
      </c>
      <c r="J67" s="40">
        <v>5.8</v>
      </c>
      <c r="K67" s="41"/>
      <c r="L67" s="50">
        <f>(5.9-J67)*55.55</f>
        <v>5.555000000000029</v>
      </c>
      <c r="M67" s="41">
        <v>14</v>
      </c>
      <c r="N67" s="50">
        <f>(M67-10)*1.05</f>
        <v>4.2</v>
      </c>
      <c r="O67" s="41">
        <v>9</v>
      </c>
      <c r="P67" s="50">
        <f>(O67-0)*4</f>
        <v>36</v>
      </c>
      <c r="Q67" s="40">
        <v>7.6</v>
      </c>
      <c r="R67" s="50">
        <f>(8.4-Q67)*50</f>
        <v>40.000000000000036</v>
      </c>
      <c r="S67" s="41">
        <v>160</v>
      </c>
      <c r="T67" s="50">
        <f>(S67-160)*1.11</f>
        <v>0</v>
      </c>
      <c r="U67" s="41">
        <v>33</v>
      </c>
      <c r="V67" s="50">
        <f>(U67-32)*3.03</f>
        <v>3.03</v>
      </c>
      <c r="W67" s="41">
        <v>0</v>
      </c>
      <c r="X67" s="52">
        <f>(W67-15)*4</f>
        <v>-60</v>
      </c>
      <c r="Y67" s="42" t="s">
        <v>682</v>
      </c>
      <c r="Z67" s="40">
        <v>516</v>
      </c>
      <c r="AA67" s="41"/>
      <c r="AB67" s="50">
        <f>(1010.7-Z67)*0.2693</f>
        <v>133.22271000000001</v>
      </c>
      <c r="AC67" s="52">
        <f>SUM(L67,N67,P67,R67,T67,V67,X67,AB67)</f>
        <v>162.00771000000009</v>
      </c>
    </row>
    <row r="68" spans="1:29" ht="15" x14ac:dyDescent="0.25">
      <c r="A68" s="96">
        <v>63</v>
      </c>
      <c r="B68" s="105">
        <v>63</v>
      </c>
      <c r="C68" s="69" t="s">
        <v>534</v>
      </c>
      <c r="D68" s="127">
        <v>39774</v>
      </c>
      <c r="E68" s="103"/>
      <c r="F68" s="69" t="s">
        <v>592</v>
      </c>
      <c r="G68" s="89" t="s">
        <v>14</v>
      </c>
      <c r="H68" s="89" t="s">
        <v>15</v>
      </c>
      <c r="I68" s="69" t="s">
        <v>85</v>
      </c>
      <c r="J68" s="103">
        <v>5.5</v>
      </c>
      <c r="K68" s="103"/>
      <c r="L68" s="103">
        <f>(5.9-J68)*55.55</f>
        <v>22.22000000000002</v>
      </c>
      <c r="M68" s="103">
        <v>16</v>
      </c>
      <c r="N68" s="103">
        <f>(M68-10)*1.05</f>
        <v>6.3000000000000007</v>
      </c>
      <c r="O68" s="103">
        <v>3</v>
      </c>
      <c r="P68" s="103">
        <f>(O68-0)*4</f>
        <v>12</v>
      </c>
      <c r="Q68" s="103">
        <v>7.8</v>
      </c>
      <c r="R68" s="103">
        <f>(8.4-Q68)*50</f>
        <v>30.000000000000028</v>
      </c>
      <c r="S68" s="103">
        <v>160</v>
      </c>
      <c r="T68" s="103">
        <f>(S68-160)*1.11</f>
        <v>0</v>
      </c>
      <c r="U68" s="103">
        <v>43</v>
      </c>
      <c r="V68" s="103">
        <f>(U68-32)*3.03</f>
        <v>33.33</v>
      </c>
      <c r="W68" s="41">
        <v>0</v>
      </c>
      <c r="X68" s="104">
        <f>(W68-15)*4</f>
        <v>-60</v>
      </c>
      <c r="Y68" s="106">
        <v>6.7592592592592591E-3</v>
      </c>
      <c r="Z68" s="70">
        <v>584</v>
      </c>
      <c r="AA68" s="103"/>
      <c r="AB68" s="103">
        <f>(1010.7-Z68)*0.2693</f>
        <v>114.91031000000001</v>
      </c>
      <c r="AC68" s="104">
        <f>SUM(L68,N68,P68,R68,T68,V68,X68,AB68)</f>
        <v>158.76031000000006</v>
      </c>
    </row>
    <row r="69" spans="1:29" ht="15" x14ac:dyDescent="0.25">
      <c r="A69" s="96">
        <v>64</v>
      </c>
      <c r="B69" s="105">
        <v>89</v>
      </c>
      <c r="C69" s="69" t="s">
        <v>483</v>
      </c>
      <c r="D69" s="69" t="s">
        <v>484</v>
      </c>
      <c r="E69" s="103"/>
      <c r="F69" s="69" t="s">
        <v>571</v>
      </c>
      <c r="G69" s="89" t="s">
        <v>14</v>
      </c>
      <c r="H69" s="89" t="s">
        <v>15</v>
      </c>
      <c r="I69" s="69" t="s">
        <v>327</v>
      </c>
      <c r="J69" s="103">
        <v>5.4</v>
      </c>
      <c r="K69" s="103"/>
      <c r="L69" s="103">
        <f>(5.9-J69)*55.55</f>
        <v>27.774999999999999</v>
      </c>
      <c r="M69" s="103">
        <v>15</v>
      </c>
      <c r="N69" s="103">
        <f>(M69-10)*1.05</f>
        <v>5.25</v>
      </c>
      <c r="O69" s="103">
        <v>2</v>
      </c>
      <c r="P69" s="103">
        <f>(O69-0)*4</f>
        <v>8</v>
      </c>
      <c r="Q69" s="103">
        <v>7.9</v>
      </c>
      <c r="R69" s="103">
        <f>(8.4-Q69)*50</f>
        <v>25</v>
      </c>
      <c r="S69" s="103">
        <v>170</v>
      </c>
      <c r="T69" s="103">
        <f>(S69-160)*1.11</f>
        <v>11.100000000000001</v>
      </c>
      <c r="U69" s="103">
        <v>33</v>
      </c>
      <c r="V69" s="103">
        <f>(U69-32)*3.03</f>
        <v>3.03</v>
      </c>
      <c r="W69" s="41">
        <v>0</v>
      </c>
      <c r="X69" s="104">
        <f>(W69-15)*4</f>
        <v>-60</v>
      </c>
      <c r="Y69" s="106">
        <v>7.1759259259259259E-3</v>
      </c>
      <c r="Z69" s="70">
        <v>620</v>
      </c>
      <c r="AA69" s="103"/>
      <c r="AB69" s="103">
        <f>(1010.7-Z69)*0.2693</f>
        <v>105.21551000000001</v>
      </c>
      <c r="AC69" s="104">
        <f>SUM(L69,N69,P69,R69,T69,V69,X69,AB69)</f>
        <v>125.37051000000001</v>
      </c>
    </row>
    <row r="70" spans="1:29" ht="15" x14ac:dyDescent="0.25">
      <c r="A70" s="96">
        <v>65</v>
      </c>
      <c r="B70" s="105">
        <v>19</v>
      </c>
      <c r="C70" s="69" t="s">
        <v>498</v>
      </c>
      <c r="D70" s="69" t="s">
        <v>499</v>
      </c>
      <c r="E70" s="103"/>
      <c r="F70" s="69" t="s">
        <v>577</v>
      </c>
      <c r="G70" s="89" t="s">
        <v>14</v>
      </c>
      <c r="H70" s="89" t="s">
        <v>15</v>
      </c>
      <c r="I70" s="69" t="s">
        <v>327</v>
      </c>
      <c r="J70" s="103">
        <v>5.8</v>
      </c>
      <c r="K70" s="103"/>
      <c r="L70" s="103">
        <f>(5.9-J70)*55.55</f>
        <v>5.555000000000029</v>
      </c>
      <c r="M70" s="103">
        <v>19</v>
      </c>
      <c r="N70" s="103">
        <f>(M70-10)*1.05</f>
        <v>9.4500000000000011</v>
      </c>
      <c r="O70" s="103">
        <v>1</v>
      </c>
      <c r="P70" s="103">
        <f>(O70-0)*4</f>
        <v>4</v>
      </c>
      <c r="Q70" s="103">
        <v>8.4</v>
      </c>
      <c r="R70" s="103">
        <f>(8.4-Q70)*50</f>
        <v>0</v>
      </c>
      <c r="S70" s="103">
        <v>195</v>
      </c>
      <c r="T70" s="103">
        <f>(S70-160)*1.11</f>
        <v>38.85</v>
      </c>
      <c r="U70" s="103">
        <v>35</v>
      </c>
      <c r="V70" s="103">
        <f>(U70-32)*3.03</f>
        <v>9.09</v>
      </c>
      <c r="W70" s="41">
        <v>0</v>
      </c>
      <c r="X70" s="104">
        <f>(W70-15)*4</f>
        <v>-60</v>
      </c>
      <c r="Y70" s="106">
        <v>6.875E-3</v>
      </c>
      <c r="Z70" s="70">
        <v>594</v>
      </c>
      <c r="AA70" s="103"/>
      <c r="AB70" s="103">
        <f>(1010.7-Z70)*0.2693</f>
        <v>112.21731000000001</v>
      </c>
      <c r="AC70" s="104">
        <f>SUM(L70,N70,P70,R70,T70,V70,X70,AB70)</f>
        <v>119.16231000000005</v>
      </c>
    </row>
    <row r="71" spans="1:29" ht="15" x14ac:dyDescent="0.25">
      <c r="A71" s="96">
        <v>66</v>
      </c>
      <c r="B71" s="105">
        <v>57</v>
      </c>
      <c r="C71" s="69" t="s">
        <v>502</v>
      </c>
      <c r="D71" s="69" t="s">
        <v>503</v>
      </c>
      <c r="E71" s="103"/>
      <c r="F71" s="69" t="s">
        <v>579</v>
      </c>
      <c r="G71" s="89" t="s">
        <v>14</v>
      </c>
      <c r="H71" s="89" t="s">
        <v>15</v>
      </c>
      <c r="I71" s="69" t="s">
        <v>327</v>
      </c>
      <c r="J71" s="103">
        <v>5.9</v>
      </c>
      <c r="K71" s="103"/>
      <c r="L71" s="103">
        <f>(5.9-J71)*55.55</f>
        <v>0</v>
      </c>
      <c r="M71" s="103">
        <v>10</v>
      </c>
      <c r="N71" s="103">
        <f>(M71-10)*1.05</f>
        <v>0</v>
      </c>
      <c r="O71" s="103">
        <v>0</v>
      </c>
      <c r="P71" s="103">
        <f>(O71-0)*4</f>
        <v>0</v>
      </c>
      <c r="Q71" s="103">
        <v>8.1</v>
      </c>
      <c r="R71" s="103">
        <f>(8.4-Q71)*50</f>
        <v>15.000000000000036</v>
      </c>
      <c r="S71" s="103">
        <v>175</v>
      </c>
      <c r="T71" s="103">
        <f>(S71-160)*1.11</f>
        <v>16.650000000000002</v>
      </c>
      <c r="U71" s="103">
        <v>38</v>
      </c>
      <c r="V71" s="103">
        <f>(U71-32)*3.03</f>
        <v>18.18</v>
      </c>
      <c r="W71" s="41">
        <v>0</v>
      </c>
      <c r="X71" s="104">
        <f>(W71-15)*4</f>
        <v>-60</v>
      </c>
      <c r="Y71" s="106">
        <v>7.0740740740740738E-3</v>
      </c>
      <c r="Z71" s="70">
        <v>611</v>
      </c>
      <c r="AA71" s="103"/>
      <c r="AB71" s="103">
        <f>(1010.7-Z71)*0.2693</f>
        <v>107.63921000000001</v>
      </c>
      <c r="AC71" s="104">
        <f>SUM(L71,N71,P71,R71,T71,V71,X71,AB71)</f>
        <v>97.469210000000047</v>
      </c>
    </row>
    <row r="72" spans="1:29" ht="15" x14ac:dyDescent="0.25">
      <c r="A72" s="96">
        <v>67</v>
      </c>
      <c r="B72" s="105">
        <v>96</v>
      </c>
      <c r="C72" s="69" t="s">
        <v>472</v>
      </c>
      <c r="D72" s="69" t="s">
        <v>157</v>
      </c>
      <c r="E72" s="103"/>
      <c r="F72" s="69" t="s">
        <v>683</v>
      </c>
      <c r="G72" s="89" t="s">
        <v>14</v>
      </c>
      <c r="H72" s="89" t="s">
        <v>15</v>
      </c>
      <c r="I72" s="69" t="s">
        <v>22</v>
      </c>
      <c r="J72" s="103">
        <v>5.8</v>
      </c>
      <c r="K72" s="103"/>
      <c r="L72" s="103">
        <f>(5.9-J72)*55.55</f>
        <v>5.555000000000029</v>
      </c>
      <c r="M72" s="103">
        <v>10</v>
      </c>
      <c r="N72" s="103">
        <f>(M72-10)*1.05</f>
        <v>0</v>
      </c>
      <c r="O72" s="103">
        <v>5</v>
      </c>
      <c r="P72" s="103">
        <f>(O72-0)*4</f>
        <v>20</v>
      </c>
      <c r="Q72" s="103">
        <v>7.9</v>
      </c>
      <c r="R72" s="103">
        <f>(8.4-Q72)*50</f>
        <v>25</v>
      </c>
      <c r="S72" s="103">
        <v>165</v>
      </c>
      <c r="T72" s="103">
        <f>(S72-160)*1.11</f>
        <v>5.5500000000000007</v>
      </c>
      <c r="U72" s="103">
        <v>34</v>
      </c>
      <c r="V72" s="103">
        <f>(U72-32)*3.03</f>
        <v>6.06</v>
      </c>
      <c r="W72" s="41">
        <v>0</v>
      </c>
      <c r="X72" s="104">
        <f>(W72-15)*4</f>
        <v>-60</v>
      </c>
      <c r="Y72" s="106">
        <v>7.7268518518518519E-3</v>
      </c>
      <c r="Z72" s="70">
        <v>667</v>
      </c>
      <c r="AA72" s="103"/>
      <c r="AB72" s="103">
        <f>(1010.7-Z72)*0.2693</f>
        <v>92.558410000000009</v>
      </c>
      <c r="AC72" s="104">
        <f>SUM(L72,N72,P72,R72,T72,V72,X72,AB72)</f>
        <v>94.723410000000044</v>
      </c>
    </row>
    <row r="73" spans="1:29" ht="15" x14ac:dyDescent="0.25">
      <c r="A73" s="96">
        <v>68</v>
      </c>
      <c r="B73" s="105">
        <v>61</v>
      </c>
      <c r="C73" s="69" t="s">
        <v>505</v>
      </c>
      <c r="D73" s="69" t="s">
        <v>248</v>
      </c>
      <c r="E73" s="103"/>
      <c r="F73" s="69" t="s">
        <v>581</v>
      </c>
      <c r="G73" s="89" t="s">
        <v>14</v>
      </c>
      <c r="H73" s="89" t="s">
        <v>15</v>
      </c>
      <c r="I73" s="69" t="s">
        <v>101</v>
      </c>
      <c r="J73" s="103">
        <v>5.5</v>
      </c>
      <c r="K73" s="103"/>
      <c r="L73" s="103">
        <f>(5.9-J73)*55.55</f>
        <v>22.22000000000002</v>
      </c>
      <c r="M73" s="103">
        <v>20</v>
      </c>
      <c r="N73" s="103">
        <f>(M73-10)*1.05</f>
        <v>10.5</v>
      </c>
      <c r="O73" s="103">
        <v>8</v>
      </c>
      <c r="P73" s="103">
        <f>(O73-0)*4</f>
        <v>32</v>
      </c>
      <c r="Q73" s="103">
        <v>1</v>
      </c>
      <c r="R73" s="103">
        <f>(8.4-Q73)*50</f>
        <v>370</v>
      </c>
      <c r="S73" s="103">
        <v>175</v>
      </c>
      <c r="T73" s="103">
        <f>(S73-160)*1.11</f>
        <v>16.650000000000002</v>
      </c>
      <c r="U73" s="103">
        <v>36</v>
      </c>
      <c r="V73" s="103">
        <f>(U73-32)*3.03</f>
        <v>12.12</v>
      </c>
      <c r="W73" s="41">
        <v>0</v>
      </c>
      <c r="X73" s="104">
        <f>(W73-15)*4</f>
        <v>-60</v>
      </c>
      <c r="Y73" s="106">
        <v>4.9393518518518503E-2</v>
      </c>
      <c r="Z73" s="70">
        <v>667</v>
      </c>
      <c r="AA73" s="103"/>
      <c r="AB73" s="103">
        <f>(1010.7-Z73)*0.2693</f>
        <v>92.558410000000009</v>
      </c>
      <c r="AC73" s="104">
        <f>SUM(L73,N73,P73,R73,T73,V73,X73,AB73)</f>
        <v>496.04840999999999</v>
      </c>
    </row>
    <row r="74" spans="1:29" ht="15" x14ac:dyDescent="0.25">
      <c r="A74" s="49"/>
      <c r="B74" s="105"/>
      <c r="C74" s="69"/>
      <c r="D74" s="69"/>
      <c r="E74" s="103"/>
      <c r="F74" s="69"/>
      <c r="G74" s="89"/>
      <c r="H74" s="89"/>
      <c r="I74" s="69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41"/>
      <c r="X74" s="104"/>
      <c r="Y74" s="106"/>
      <c r="Z74" s="70"/>
      <c r="AA74" s="103"/>
      <c r="AB74" s="103"/>
      <c r="AC74" s="104"/>
    </row>
    <row r="75" spans="1:29" ht="15" x14ac:dyDescent="0.25">
      <c r="A75" s="49"/>
      <c r="B75" s="105"/>
      <c r="C75" s="144" t="s">
        <v>686</v>
      </c>
      <c r="D75" s="69"/>
      <c r="E75" s="103"/>
      <c r="F75" s="69"/>
      <c r="G75" s="89"/>
      <c r="H75" s="89"/>
      <c r="I75" s="69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41"/>
      <c r="X75" s="104"/>
      <c r="Y75" s="103" t="s">
        <v>687</v>
      </c>
      <c r="Z75" s="70"/>
      <c r="AA75" s="103"/>
      <c r="AB75" s="103"/>
      <c r="AC75" s="104"/>
    </row>
    <row r="76" spans="1:29" ht="15" x14ac:dyDescent="0.25">
      <c r="A76" s="107" t="s">
        <v>603</v>
      </c>
      <c r="B76" s="107">
        <v>59</v>
      </c>
      <c r="C76" s="128" t="s">
        <v>541</v>
      </c>
      <c r="D76" s="128" t="s">
        <v>542</v>
      </c>
      <c r="E76" s="108"/>
      <c r="F76" s="128" t="s">
        <v>597</v>
      </c>
      <c r="G76" s="109" t="s">
        <v>14</v>
      </c>
      <c r="H76" s="109" t="s">
        <v>15</v>
      </c>
      <c r="I76" s="113" t="s">
        <v>24</v>
      </c>
      <c r="J76" s="108">
        <v>4.2</v>
      </c>
      <c r="K76" s="108"/>
      <c r="L76" s="108"/>
      <c r="M76" s="108">
        <v>46</v>
      </c>
      <c r="N76" s="108"/>
      <c r="O76" s="108">
        <v>25</v>
      </c>
      <c r="P76" s="108"/>
      <c r="Q76" s="108">
        <v>6.9</v>
      </c>
      <c r="R76" s="108"/>
      <c r="S76" s="108">
        <v>241</v>
      </c>
      <c r="T76" s="108"/>
      <c r="U76" s="108">
        <v>57</v>
      </c>
      <c r="V76" s="108"/>
      <c r="W76" s="122">
        <v>42</v>
      </c>
      <c r="X76" s="110"/>
      <c r="Y76" s="111">
        <v>7.7546296296296287E-3</v>
      </c>
      <c r="Z76" s="112">
        <v>601</v>
      </c>
      <c r="AA76" s="108"/>
      <c r="AB76" s="108">
        <v>110.33221</v>
      </c>
      <c r="AC76" s="110">
        <v>478.29721000000006</v>
      </c>
    </row>
    <row r="77" spans="1:29" ht="15" x14ac:dyDescent="0.25">
      <c r="A77" s="107" t="s">
        <v>603</v>
      </c>
      <c r="B77" s="113">
        <v>9</v>
      </c>
      <c r="C77" s="113" t="s">
        <v>645</v>
      </c>
      <c r="D77" s="129">
        <v>37260</v>
      </c>
      <c r="E77" s="114"/>
      <c r="F77" s="130" t="s">
        <v>646</v>
      </c>
      <c r="G77" s="109" t="s">
        <v>14</v>
      </c>
      <c r="H77" s="109" t="s">
        <v>15</v>
      </c>
      <c r="I77" s="128" t="s">
        <v>647</v>
      </c>
      <c r="J77" s="108">
        <v>4.2</v>
      </c>
      <c r="K77" s="114"/>
      <c r="L77" s="114"/>
      <c r="M77" s="114">
        <v>50</v>
      </c>
      <c r="N77" s="114"/>
      <c r="O77" s="114">
        <v>13</v>
      </c>
      <c r="P77" s="114"/>
      <c r="Q77" s="114">
        <v>7.1</v>
      </c>
      <c r="R77" s="114"/>
      <c r="S77" s="114">
        <v>242</v>
      </c>
      <c r="T77" s="114"/>
      <c r="U77" s="114">
        <v>65</v>
      </c>
      <c r="V77" s="114"/>
      <c r="W77" s="122">
        <v>43</v>
      </c>
      <c r="X77" s="115"/>
      <c r="Y77" s="116">
        <v>8.2407407407407412E-3</v>
      </c>
      <c r="Z77" s="117">
        <v>592</v>
      </c>
      <c r="AA77" s="114"/>
      <c r="AB77" s="114">
        <v>112.75591</v>
      </c>
      <c r="AC77" s="115">
        <v>454.42591000000004</v>
      </c>
    </row>
    <row r="78" spans="1:29" ht="15" x14ac:dyDescent="0.25">
      <c r="A78" s="107" t="s">
        <v>603</v>
      </c>
      <c r="B78" s="113">
        <v>4</v>
      </c>
      <c r="C78" s="113" t="s">
        <v>538</v>
      </c>
      <c r="D78" s="113" t="s">
        <v>539</v>
      </c>
      <c r="E78" s="114"/>
      <c r="F78" s="113" t="s">
        <v>595</v>
      </c>
      <c r="G78" s="109" t="s">
        <v>14</v>
      </c>
      <c r="H78" s="109" t="s">
        <v>15</v>
      </c>
      <c r="I78" s="113" t="s">
        <v>122</v>
      </c>
      <c r="J78" s="114">
        <v>4.3</v>
      </c>
      <c r="K78" s="114"/>
      <c r="L78" s="114"/>
      <c r="M78" s="114">
        <v>48</v>
      </c>
      <c r="N78" s="114"/>
      <c r="O78" s="114">
        <v>15</v>
      </c>
      <c r="P78" s="114"/>
      <c r="Q78" s="114">
        <v>6.4</v>
      </c>
      <c r="R78" s="114"/>
      <c r="S78" s="114">
        <v>250</v>
      </c>
      <c r="T78" s="114"/>
      <c r="U78" s="114">
        <v>63</v>
      </c>
      <c r="V78" s="114"/>
      <c r="W78" s="122">
        <v>41</v>
      </c>
      <c r="X78" s="115"/>
      <c r="Y78" s="116">
        <v>7.951388888888888E-3</v>
      </c>
      <c r="Z78" s="117">
        <v>506</v>
      </c>
      <c r="AA78" s="114"/>
      <c r="AB78" s="114">
        <v>135.91570999999999</v>
      </c>
      <c r="AC78" s="115">
        <v>558.52571000000012</v>
      </c>
    </row>
    <row r="79" spans="1:29" ht="15" x14ac:dyDescent="0.25">
      <c r="A79" s="107" t="s">
        <v>603</v>
      </c>
      <c r="B79" s="118">
        <v>35</v>
      </c>
      <c r="C79" s="119" t="s">
        <v>536</v>
      </c>
      <c r="D79" s="119" t="s">
        <v>537</v>
      </c>
      <c r="E79" s="120"/>
      <c r="F79" s="119" t="s">
        <v>594</v>
      </c>
      <c r="G79" s="118"/>
      <c r="H79" s="118"/>
      <c r="I79" s="119" t="s">
        <v>647</v>
      </c>
      <c r="J79" s="114">
        <v>4.3</v>
      </c>
      <c r="K79" s="120"/>
      <c r="L79" s="120"/>
      <c r="M79" s="114">
        <v>48</v>
      </c>
      <c r="N79" s="120"/>
      <c r="O79" s="114">
        <v>15</v>
      </c>
      <c r="P79" s="120"/>
      <c r="Q79" s="114">
        <v>6.9</v>
      </c>
      <c r="R79" s="120"/>
      <c r="S79" s="114">
        <v>252</v>
      </c>
      <c r="T79" s="120"/>
      <c r="U79" s="120">
        <v>55</v>
      </c>
      <c r="V79" s="120"/>
      <c r="W79" s="120">
        <v>38</v>
      </c>
      <c r="X79" s="120"/>
      <c r="Y79" s="116">
        <v>4.9606481481481481E-2</v>
      </c>
      <c r="Z79" s="121"/>
      <c r="AA79" s="120"/>
      <c r="AB79" s="50"/>
      <c r="AC79" s="49"/>
    </row>
    <row r="80" spans="1:29" s="135" customFormat="1" ht="15" x14ac:dyDescent="0.25">
      <c r="A80" s="118" t="s">
        <v>603</v>
      </c>
      <c r="B80" s="118">
        <v>74</v>
      </c>
      <c r="C80" s="119" t="s">
        <v>70</v>
      </c>
      <c r="D80" s="119" t="s">
        <v>71</v>
      </c>
      <c r="E80" s="120"/>
      <c r="F80" s="119" t="s">
        <v>667</v>
      </c>
      <c r="G80" s="131" t="s">
        <v>14</v>
      </c>
      <c r="H80" s="131" t="s">
        <v>15</v>
      </c>
      <c r="I80" s="119" t="s">
        <v>22</v>
      </c>
      <c r="J80" s="120">
        <v>4.0999999999999996</v>
      </c>
      <c r="K80" s="120"/>
      <c r="L80" s="120"/>
      <c r="M80" s="120">
        <v>44</v>
      </c>
      <c r="N80" s="120"/>
      <c r="O80" s="120">
        <v>17</v>
      </c>
      <c r="P80" s="120"/>
      <c r="Q80" s="120">
        <v>7.1</v>
      </c>
      <c r="R80" s="120"/>
      <c r="S80" s="120">
        <v>242</v>
      </c>
      <c r="T80" s="120"/>
      <c r="U80" s="120">
        <v>48</v>
      </c>
      <c r="V80" s="120"/>
      <c r="W80" s="122">
        <v>37</v>
      </c>
      <c r="X80" s="132"/>
      <c r="Y80" s="133">
        <v>7.7546296296296287E-3</v>
      </c>
      <c r="Z80" s="134">
        <v>609</v>
      </c>
      <c r="AA80" s="120"/>
      <c r="AB80" s="120">
        <f>(1010.7-Z80)*0.2693</f>
        <v>108.17781000000001</v>
      </c>
      <c r="AC80" s="132">
        <f>SUM(L80,N80,P80,R80,T80,V80,X80,AB80)</f>
        <v>108.17781000000001</v>
      </c>
    </row>
    <row r="81" spans="1:29" s="135" customFormat="1" ht="15" x14ac:dyDescent="0.25">
      <c r="A81" s="118" t="s">
        <v>603</v>
      </c>
      <c r="B81" s="118">
        <v>102</v>
      </c>
      <c r="C81" s="119" t="s">
        <v>540</v>
      </c>
      <c r="D81" s="136">
        <v>37705</v>
      </c>
      <c r="E81" s="120"/>
      <c r="F81" s="119" t="s">
        <v>596</v>
      </c>
      <c r="G81" s="118"/>
      <c r="H81" s="118"/>
      <c r="I81" s="118" t="s">
        <v>600</v>
      </c>
      <c r="J81" s="120">
        <v>4.3</v>
      </c>
      <c r="K81" s="120"/>
      <c r="L81" s="120"/>
      <c r="M81" s="120">
        <v>46</v>
      </c>
      <c r="N81" s="120"/>
      <c r="O81" s="120">
        <v>25</v>
      </c>
      <c r="P81" s="120"/>
      <c r="Q81" s="120">
        <v>6.9</v>
      </c>
      <c r="R81" s="120"/>
      <c r="S81" s="120">
        <v>250</v>
      </c>
      <c r="T81" s="120"/>
      <c r="U81" s="120">
        <v>57</v>
      </c>
      <c r="V81" s="120"/>
      <c r="W81" s="122">
        <v>39</v>
      </c>
      <c r="X81" s="132"/>
      <c r="Y81" s="133">
        <v>7.858796296296296E-3</v>
      </c>
      <c r="Z81" s="134">
        <v>601</v>
      </c>
      <c r="AA81" s="120"/>
      <c r="AB81" s="120">
        <v>110.33221</v>
      </c>
      <c r="AC81" s="132">
        <v>478.29721000000006</v>
      </c>
    </row>
    <row r="82" spans="1:29" s="135" customFormat="1" ht="15" x14ac:dyDescent="0.25">
      <c r="A82" s="118" t="s">
        <v>603</v>
      </c>
      <c r="B82" s="118">
        <v>103</v>
      </c>
      <c r="C82" s="119" t="s">
        <v>543</v>
      </c>
      <c r="D82" s="119" t="s">
        <v>544</v>
      </c>
      <c r="E82" s="120"/>
      <c r="F82" s="119" t="s">
        <v>598</v>
      </c>
      <c r="G82" s="118"/>
      <c r="H82" s="118"/>
      <c r="I82" s="118" t="s">
        <v>684</v>
      </c>
      <c r="J82" s="120">
        <v>4.3</v>
      </c>
      <c r="K82" s="120"/>
      <c r="L82" s="120"/>
      <c r="M82" s="120">
        <v>45</v>
      </c>
      <c r="N82" s="120"/>
      <c r="O82" s="120">
        <v>16</v>
      </c>
      <c r="P82" s="120"/>
      <c r="Q82" s="120">
        <v>6.9</v>
      </c>
      <c r="R82" s="120"/>
      <c r="S82" s="120">
        <v>241</v>
      </c>
      <c r="T82" s="120"/>
      <c r="U82" s="120">
        <v>52</v>
      </c>
      <c r="V82" s="120"/>
      <c r="W82" s="120">
        <v>40</v>
      </c>
      <c r="X82" s="120"/>
      <c r="Y82" s="133">
        <v>4.9421296296296303E-2</v>
      </c>
      <c r="Z82" s="121"/>
      <c r="AA82" s="120"/>
      <c r="AB82" s="120"/>
      <c r="AC82" s="118"/>
    </row>
  </sheetData>
  <autoFilter ref="B5:AD82">
    <sortState ref="B6:AD82">
      <sortCondition descending="1" ref="AC3"/>
    </sortState>
  </autoFilter>
  <sortState ref="B5:AD30">
    <sortCondition ref="B5"/>
  </sortState>
  <mergeCells count="18">
    <mergeCell ref="AC3:AC4"/>
    <mergeCell ref="H3:H4"/>
    <mergeCell ref="A3:A4"/>
    <mergeCell ref="B3:B4"/>
    <mergeCell ref="C3:C4"/>
    <mergeCell ref="D3:D4"/>
    <mergeCell ref="E3:E4"/>
    <mergeCell ref="F3:F4"/>
    <mergeCell ref="U3:V3"/>
    <mergeCell ref="Y3:AB3"/>
    <mergeCell ref="I3:I4"/>
    <mergeCell ref="J3:L3"/>
    <mergeCell ref="M3:N3"/>
    <mergeCell ref="O3:P3"/>
    <mergeCell ref="Q3:R3"/>
    <mergeCell ref="G3:G4"/>
    <mergeCell ref="S3:T3"/>
    <mergeCell ref="W3:X3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57" orientation="landscape" r:id="rId1"/>
  <colBreaks count="1" manualBreakCount="1">
    <brk id="29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29"/>
  <sheetViews>
    <sheetView view="pageBreakPreview" topLeftCell="A7" zoomScale="65" zoomScaleSheetLayoutView="65" workbookViewId="0">
      <selection activeCell="N116" sqref="N116"/>
    </sheetView>
  </sheetViews>
  <sheetFormatPr defaultColWidth="9.140625" defaultRowHeight="12.75" x14ac:dyDescent="0.2"/>
  <cols>
    <col min="1" max="1" width="4.85546875" style="71" customWidth="1"/>
    <col min="2" max="2" width="3.7109375" style="71" customWidth="1"/>
    <col min="3" max="3" width="22.7109375" style="44" customWidth="1"/>
    <col min="4" max="4" width="11.28515625" style="71" customWidth="1"/>
    <col min="5" max="5" width="7.28515625" style="71" customWidth="1"/>
    <col min="6" max="6" width="12.42578125" style="71" customWidth="1"/>
    <col min="7" max="7" width="8.5703125" style="44" customWidth="1"/>
    <col min="8" max="8" width="13.28515625" style="44" customWidth="1"/>
    <col min="9" max="9" width="34.140625" style="44" customWidth="1"/>
    <col min="10" max="10" width="7.28515625" style="71" customWidth="1"/>
    <col min="11" max="11" width="7.42578125" style="71" customWidth="1"/>
    <col min="12" max="12" width="9.140625" style="73" customWidth="1"/>
    <col min="13" max="13" width="6.5703125" style="73" customWidth="1"/>
    <col min="14" max="14" width="9.140625" style="73" customWidth="1"/>
    <col min="15" max="15" width="7.42578125" style="73" customWidth="1"/>
    <col min="16" max="16" width="9.140625" style="73" customWidth="1"/>
    <col min="17" max="17" width="7.42578125" style="73" customWidth="1"/>
    <col min="18" max="18" width="9.140625" style="73" customWidth="1"/>
    <col min="19" max="19" width="7.28515625" style="73" customWidth="1"/>
    <col min="20" max="20" width="9.140625" style="73" customWidth="1"/>
    <col min="21" max="21" width="8" style="73" customWidth="1"/>
    <col min="22" max="22" width="9.140625" style="73" customWidth="1"/>
    <col min="23" max="23" width="8" style="74" customWidth="1"/>
    <col min="24" max="24" width="9.140625" style="75" customWidth="1"/>
    <col min="25" max="25" width="9.7109375" style="71" customWidth="1"/>
    <col min="26" max="26" width="9.140625" style="71"/>
    <col min="27" max="27" width="9.7109375" style="44" customWidth="1"/>
    <col min="28" max="28" width="8.140625" style="73" customWidth="1"/>
    <col min="29" max="29" width="9.140625" style="60"/>
    <col min="30" max="16384" width="9.140625" style="44"/>
  </cols>
  <sheetData>
    <row r="1" spans="1:30" x14ac:dyDescent="0.2">
      <c r="I1" s="72" t="s">
        <v>604</v>
      </c>
      <c r="AC1" s="76" t="s">
        <v>605</v>
      </c>
    </row>
    <row r="3" spans="1:30" s="60" customFormat="1" ht="26.25" customHeight="1" x14ac:dyDescent="0.2">
      <c r="A3" s="174" t="s">
        <v>114</v>
      </c>
      <c r="B3" s="174" t="s">
        <v>0</v>
      </c>
      <c r="C3" s="174" t="s">
        <v>1</v>
      </c>
      <c r="D3" s="174" t="s">
        <v>2</v>
      </c>
      <c r="E3" s="173" t="s">
        <v>3</v>
      </c>
      <c r="F3" s="179" t="s">
        <v>19</v>
      </c>
      <c r="G3" s="174" t="s">
        <v>5</v>
      </c>
      <c r="H3" s="174" t="s">
        <v>4</v>
      </c>
      <c r="I3" s="174" t="s">
        <v>6</v>
      </c>
      <c r="J3" s="174" t="s">
        <v>53</v>
      </c>
      <c r="K3" s="174"/>
      <c r="L3" s="174"/>
      <c r="M3" s="173" t="s">
        <v>55</v>
      </c>
      <c r="N3" s="173"/>
      <c r="O3" s="174" t="s">
        <v>9</v>
      </c>
      <c r="P3" s="174"/>
      <c r="Q3" s="174" t="s">
        <v>10</v>
      </c>
      <c r="R3" s="174"/>
      <c r="S3" s="174" t="s">
        <v>11</v>
      </c>
      <c r="T3" s="174"/>
      <c r="U3" s="174" t="s">
        <v>12</v>
      </c>
      <c r="V3" s="174"/>
      <c r="W3" s="175" t="s">
        <v>111</v>
      </c>
      <c r="X3" s="176"/>
      <c r="Y3" s="174" t="s">
        <v>110</v>
      </c>
      <c r="Z3" s="174"/>
      <c r="AA3" s="174"/>
      <c r="AB3" s="174"/>
      <c r="AC3" s="177" t="s">
        <v>27</v>
      </c>
    </row>
    <row r="4" spans="1:30" x14ac:dyDescent="0.2">
      <c r="A4" s="174"/>
      <c r="B4" s="174"/>
      <c r="C4" s="174"/>
      <c r="D4" s="174"/>
      <c r="E4" s="173"/>
      <c r="F4" s="180"/>
      <c r="G4" s="174"/>
      <c r="H4" s="174"/>
      <c r="I4" s="174"/>
      <c r="J4" s="77" t="s">
        <v>7</v>
      </c>
      <c r="K4" s="77" t="s">
        <v>8</v>
      </c>
      <c r="L4" s="78" t="s">
        <v>115</v>
      </c>
      <c r="M4" s="78" t="s">
        <v>7</v>
      </c>
      <c r="N4" s="78" t="s">
        <v>115</v>
      </c>
      <c r="O4" s="78" t="s">
        <v>7</v>
      </c>
      <c r="P4" s="78" t="s">
        <v>115</v>
      </c>
      <c r="Q4" s="78" t="s">
        <v>7</v>
      </c>
      <c r="R4" s="78" t="s">
        <v>115</v>
      </c>
      <c r="S4" s="78" t="s">
        <v>7</v>
      </c>
      <c r="T4" s="78" t="s">
        <v>115</v>
      </c>
      <c r="U4" s="78" t="s">
        <v>7</v>
      </c>
      <c r="V4" s="78" t="s">
        <v>115</v>
      </c>
      <c r="W4" s="78" t="s">
        <v>7</v>
      </c>
      <c r="X4" s="78" t="s">
        <v>115</v>
      </c>
      <c r="Y4" s="77" t="s">
        <v>7</v>
      </c>
      <c r="Z4" s="77"/>
      <c r="AA4" s="77" t="s">
        <v>8</v>
      </c>
      <c r="AB4" s="78" t="s">
        <v>115</v>
      </c>
      <c r="AC4" s="178"/>
    </row>
    <row r="5" spans="1:30" s="45" customFormat="1" x14ac:dyDescent="0.2">
      <c r="A5" s="79"/>
      <c r="B5" s="79"/>
      <c r="C5" s="45">
        <v>0</v>
      </c>
      <c r="D5" s="45">
        <v>0</v>
      </c>
      <c r="E5" s="45">
        <v>0</v>
      </c>
      <c r="F5" s="79"/>
      <c r="G5" s="45">
        <v>0</v>
      </c>
      <c r="H5" s="45">
        <v>0</v>
      </c>
      <c r="I5" s="45">
        <v>0</v>
      </c>
      <c r="J5" s="79">
        <v>0</v>
      </c>
      <c r="K5" s="79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0</v>
      </c>
      <c r="Y5" s="79">
        <v>0</v>
      </c>
      <c r="Z5" s="79"/>
      <c r="AA5" s="79">
        <v>0</v>
      </c>
      <c r="AB5" s="73">
        <v>0</v>
      </c>
      <c r="AC5" s="60">
        <v>0</v>
      </c>
      <c r="AD5" s="44"/>
    </row>
    <row r="6" spans="1:30" s="45" customFormat="1" ht="18.75" x14ac:dyDescent="0.3">
      <c r="A6" s="94">
        <v>1</v>
      </c>
      <c r="B6" s="61">
        <v>28</v>
      </c>
      <c r="C6" s="80" t="s">
        <v>86</v>
      </c>
      <c r="D6" s="80" t="s">
        <v>87</v>
      </c>
      <c r="E6" s="2" t="s">
        <v>26</v>
      </c>
      <c r="F6" s="80" t="s">
        <v>88</v>
      </c>
      <c r="G6" s="1" t="s">
        <v>14</v>
      </c>
      <c r="H6" s="1" t="s">
        <v>15</v>
      </c>
      <c r="I6" s="80" t="s">
        <v>85</v>
      </c>
      <c r="J6" s="62">
        <v>4.9000000000000004</v>
      </c>
      <c r="K6" s="41"/>
      <c r="L6" s="41">
        <f t="shared" ref="L6:L37" si="0">(6.9-J6)*41.6666</f>
        <v>83.333200000000005</v>
      </c>
      <c r="M6" s="41">
        <v>29</v>
      </c>
      <c r="N6" s="41">
        <f t="shared" ref="N6:N37" si="1">(M6-0)*2.2222</f>
        <v>64.443799999999996</v>
      </c>
      <c r="O6" s="41">
        <v>17</v>
      </c>
      <c r="P6" s="41">
        <f t="shared" ref="P6:P37" si="2">(O6-4)*4.7619</f>
        <v>61.904699999999998</v>
      </c>
      <c r="Q6" s="40">
        <v>7.6</v>
      </c>
      <c r="R6" s="41">
        <f t="shared" ref="R6:R37" si="3">(9.8-Q6)*38.4615</f>
        <v>84.615300000000047</v>
      </c>
      <c r="S6" s="41">
        <v>212</v>
      </c>
      <c r="T6" s="41">
        <f t="shared" ref="T6:T37" si="4">(S6-145)*1.1236</f>
        <v>75.281199999999998</v>
      </c>
      <c r="U6" s="40">
        <v>69</v>
      </c>
      <c r="V6" s="41">
        <f t="shared" ref="V6:V37" si="5">(U6-27)*2.3806</f>
        <v>99.985199999999992</v>
      </c>
      <c r="W6" s="42"/>
      <c r="X6" s="81"/>
      <c r="Y6" s="92">
        <v>6.0787037037037042E-3</v>
      </c>
      <c r="Z6" s="41">
        <v>525</v>
      </c>
      <c r="AA6" s="43"/>
      <c r="AB6" s="41">
        <f t="shared" ref="AB6:AB37" si="6">(979-Z6)*0.2128</f>
        <v>96.611199999999997</v>
      </c>
      <c r="AC6" s="81">
        <f t="shared" ref="AC6:AC37" si="7">SUM(L6,N6,P6,R6,T6,V6,X6,AB6)</f>
        <v>566.17460000000005</v>
      </c>
      <c r="AD6" s="44"/>
    </row>
    <row r="7" spans="1:30" s="45" customFormat="1" ht="18.75" x14ac:dyDescent="0.3">
      <c r="A7" s="94">
        <v>2</v>
      </c>
      <c r="B7" s="61">
        <v>98</v>
      </c>
      <c r="C7" s="80" t="s">
        <v>249</v>
      </c>
      <c r="D7" s="80" t="s">
        <v>250</v>
      </c>
      <c r="E7" s="84"/>
      <c r="F7" s="80" t="s">
        <v>391</v>
      </c>
      <c r="G7" s="1" t="s">
        <v>14</v>
      </c>
      <c r="H7" s="1" t="s">
        <v>15</v>
      </c>
      <c r="I7" s="80" t="s">
        <v>25</v>
      </c>
      <c r="J7" s="86">
        <v>4.5</v>
      </c>
      <c r="K7" s="84"/>
      <c r="L7" s="41">
        <f t="shared" si="0"/>
        <v>99.99984000000002</v>
      </c>
      <c r="M7" s="41">
        <v>16</v>
      </c>
      <c r="N7" s="41">
        <f t="shared" si="1"/>
        <v>35.555199999999999</v>
      </c>
      <c r="O7" s="41">
        <v>15</v>
      </c>
      <c r="P7" s="41">
        <f t="shared" si="2"/>
        <v>52.380899999999997</v>
      </c>
      <c r="Q7" s="40">
        <v>7.2</v>
      </c>
      <c r="R7" s="41">
        <f t="shared" si="3"/>
        <v>99.999900000000025</v>
      </c>
      <c r="S7" s="41">
        <v>234</v>
      </c>
      <c r="T7" s="41">
        <f t="shared" si="4"/>
        <v>100.0004</v>
      </c>
      <c r="U7" s="40">
        <v>57</v>
      </c>
      <c r="V7" s="41">
        <f t="shared" si="5"/>
        <v>71.417999999999992</v>
      </c>
      <c r="W7" s="42"/>
      <c r="X7" s="81"/>
      <c r="Y7" s="92">
        <v>6.8877314814814808E-3</v>
      </c>
      <c r="Z7" s="47">
        <v>595</v>
      </c>
      <c r="AA7" s="43"/>
      <c r="AB7" s="41">
        <f t="shared" si="6"/>
        <v>81.715199999999996</v>
      </c>
      <c r="AC7" s="81">
        <f t="shared" si="7"/>
        <v>541.0694400000001</v>
      </c>
      <c r="AD7" s="44"/>
    </row>
    <row r="8" spans="1:30" s="45" customFormat="1" ht="18.75" x14ac:dyDescent="0.3">
      <c r="A8" s="94">
        <v>3</v>
      </c>
      <c r="B8" s="61">
        <v>53</v>
      </c>
      <c r="C8" s="80" t="s">
        <v>305</v>
      </c>
      <c r="D8" s="80" t="s">
        <v>306</v>
      </c>
      <c r="E8" s="84"/>
      <c r="F8" s="89" t="s">
        <v>613</v>
      </c>
      <c r="G8" s="1" t="s">
        <v>14</v>
      </c>
      <c r="H8" s="1" t="s">
        <v>15</v>
      </c>
      <c r="I8" s="89" t="s">
        <v>609</v>
      </c>
      <c r="J8" s="86">
        <v>4.9000000000000004</v>
      </c>
      <c r="K8" s="84"/>
      <c r="L8" s="41">
        <f t="shared" si="0"/>
        <v>83.333200000000005</v>
      </c>
      <c r="M8" s="41">
        <v>30</v>
      </c>
      <c r="N8" s="41">
        <f t="shared" si="1"/>
        <v>66.665999999999997</v>
      </c>
      <c r="O8" s="41">
        <v>21</v>
      </c>
      <c r="P8" s="41">
        <f t="shared" si="2"/>
        <v>80.952299999999994</v>
      </c>
      <c r="Q8" s="40">
        <v>7.6</v>
      </c>
      <c r="R8" s="41">
        <f t="shared" si="3"/>
        <v>84.615300000000047</v>
      </c>
      <c r="S8" s="41">
        <v>196</v>
      </c>
      <c r="T8" s="41">
        <f t="shared" si="4"/>
        <v>57.303599999999996</v>
      </c>
      <c r="U8" s="40">
        <v>61</v>
      </c>
      <c r="V8" s="41">
        <f t="shared" si="5"/>
        <v>80.940399999999997</v>
      </c>
      <c r="W8" s="42"/>
      <c r="X8" s="81"/>
      <c r="Y8" s="92">
        <v>6.7349537037037048E-3</v>
      </c>
      <c r="Z8" s="41">
        <v>581</v>
      </c>
      <c r="AA8" s="43"/>
      <c r="AB8" s="41">
        <f t="shared" si="6"/>
        <v>84.694400000000002</v>
      </c>
      <c r="AC8" s="81">
        <f t="shared" si="7"/>
        <v>538.50520000000006</v>
      </c>
      <c r="AD8" s="44"/>
    </row>
    <row r="9" spans="1:30" s="45" customFormat="1" ht="18.75" x14ac:dyDescent="0.3">
      <c r="A9" s="47">
        <v>4</v>
      </c>
      <c r="B9" s="61">
        <v>65</v>
      </c>
      <c r="C9" s="80" t="s">
        <v>66</v>
      </c>
      <c r="D9" s="80" t="s">
        <v>67</v>
      </c>
      <c r="E9" s="84"/>
      <c r="F9" s="80" t="s">
        <v>68</v>
      </c>
      <c r="G9" s="1" t="s">
        <v>14</v>
      </c>
      <c r="H9" s="1" t="s">
        <v>15</v>
      </c>
      <c r="I9" s="80" t="s">
        <v>69</v>
      </c>
      <c r="J9" s="86">
        <v>4.9000000000000004</v>
      </c>
      <c r="K9" s="84"/>
      <c r="L9" s="41">
        <f t="shared" si="0"/>
        <v>83.333200000000005</v>
      </c>
      <c r="M9" s="41">
        <v>20</v>
      </c>
      <c r="N9" s="41">
        <f t="shared" si="1"/>
        <v>44.444000000000003</v>
      </c>
      <c r="O9" s="41">
        <v>17</v>
      </c>
      <c r="P9" s="41">
        <f t="shared" si="2"/>
        <v>61.904699999999998</v>
      </c>
      <c r="Q9" s="40">
        <v>7.3</v>
      </c>
      <c r="R9" s="41">
        <f t="shared" si="3"/>
        <v>96.153750000000031</v>
      </c>
      <c r="S9" s="41">
        <v>200</v>
      </c>
      <c r="T9" s="41">
        <f t="shared" si="4"/>
        <v>61.797999999999995</v>
      </c>
      <c r="U9" s="40">
        <v>65</v>
      </c>
      <c r="V9" s="41">
        <f t="shared" si="5"/>
        <v>90.462799999999987</v>
      </c>
      <c r="W9" s="42"/>
      <c r="X9" s="81"/>
      <c r="Y9" s="92">
        <v>5.9027777777777776E-3</v>
      </c>
      <c r="Z9" s="41">
        <v>510</v>
      </c>
      <c r="AA9" s="43"/>
      <c r="AB9" s="41">
        <f t="shared" si="6"/>
        <v>99.80319999999999</v>
      </c>
      <c r="AC9" s="81">
        <f t="shared" si="7"/>
        <v>537.89964999999995</v>
      </c>
      <c r="AD9" s="44"/>
    </row>
    <row r="10" spans="1:30" s="45" customFormat="1" ht="18.75" x14ac:dyDescent="0.3">
      <c r="A10" s="47">
        <v>5</v>
      </c>
      <c r="B10" s="61">
        <v>7</v>
      </c>
      <c r="C10" s="80" t="s">
        <v>291</v>
      </c>
      <c r="D10" s="80" t="s">
        <v>292</v>
      </c>
      <c r="E10" s="84"/>
      <c r="F10" s="80" t="s">
        <v>406</v>
      </c>
      <c r="G10" s="1" t="s">
        <v>14</v>
      </c>
      <c r="H10" s="1" t="s">
        <v>15</v>
      </c>
      <c r="I10" s="80" t="s">
        <v>334</v>
      </c>
      <c r="J10" s="86">
        <v>4.5</v>
      </c>
      <c r="K10" s="84"/>
      <c r="L10" s="41">
        <f t="shared" si="0"/>
        <v>99.99984000000002</v>
      </c>
      <c r="M10" s="41">
        <v>20</v>
      </c>
      <c r="N10" s="41">
        <f t="shared" si="1"/>
        <v>44.444000000000003</v>
      </c>
      <c r="O10" s="41">
        <v>25</v>
      </c>
      <c r="P10" s="41">
        <f t="shared" si="2"/>
        <v>99.999899999999997</v>
      </c>
      <c r="Q10" s="40">
        <v>7.4</v>
      </c>
      <c r="R10" s="41">
        <f t="shared" si="3"/>
        <v>92.307600000000022</v>
      </c>
      <c r="S10" s="41">
        <v>215</v>
      </c>
      <c r="T10" s="41">
        <f t="shared" si="4"/>
        <v>78.652000000000001</v>
      </c>
      <c r="U10" s="40">
        <v>50</v>
      </c>
      <c r="V10" s="41">
        <f t="shared" si="5"/>
        <v>54.753799999999998</v>
      </c>
      <c r="W10" s="42"/>
      <c r="X10" s="81"/>
      <c r="Y10" s="92">
        <v>7.7962962962962968E-3</v>
      </c>
      <c r="Z10" s="41">
        <v>673</v>
      </c>
      <c r="AA10" s="43"/>
      <c r="AB10" s="41">
        <f t="shared" si="6"/>
        <v>65.116799999999998</v>
      </c>
      <c r="AC10" s="81">
        <f t="shared" si="7"/>
        <v>535.27394000000004</v>
      </c>
      <c r="AD10" s="44"/>
    </row>
    <row r="11" spans="1:30" s="45" customFormat="1" ht="18.75" x14ac:dyDescent="0.3">
      <c r="A11" s="84">
        <v>6</v>
      </c>
      <c r="B11" s="61">
        <v>45</v>
      </c>
      <c r="C11" s="80" t="s">
        <v>297</v>
      </c>
      <c r="D11" s="80" t="s">
        <v>298</v>
      </c>
      <c r="E11" s="84"/>
      <c r="F11" s="80" t="s">
        <v>407</v>
      </c>
      <c r="G11" s="1" t="s">
        <v>14</v>
      </c>
      <c r="H11" s="1" t="s">
        <v>15</v>
      </c>
      <c r="I11" s="80" t="s">
        <v>101</v>
      </c>
      <c r="J11" s="86">
        <v>4.8</v>
      </c>
      <c r="K11" s="84"/>
      <c r="L11" s="41">
        <f t="shared" si="0"/>
        <v>87.499860000000027</v>
      </c>
      <c r="M11" s="41">
        <v>23</v>
      </c>
      <c r="N11" s="41">
        <f t="shared" si="1"/>
        <v>51.110599999999998</v>
      </c>
      <c r="O11" s="41">
        <v>21</v>
      </c>
      <c r="P11" s="41">
        <f t="shared" si="2"/>
        <v>80.952299999999994</v>
      </c>
      <c r="Q11" s="40">
        <v>7.5</v>
      </c>
      <c r="R11" s="41">
        <f t="shared" si="3"/>
        <v>88.461450000000028</v>
      </c>
      <c r="S11" s="41">
        <v>200</v>
      </c>
      <c r="T11" s="41">
        <f t="shared" si="4"/>
        <v>61.797999999999995</v>
      </c>
      <c r="U11" s="40">
        <v>51</v>
      </c>
      <c r="V11" s="41">
        <f t="shared" si="5"/>
        <v>57.134399999999999</v>
      </c>
      <c r="W11" s="42"/>
      <c r="X11" s="81"/>
      <c r="Y11" s="92">
        <v>5.9016203703703704E-3</v>
      </c>
      <c r="Z11" s="41">
        <v>509</v>
      </c>
      <c r="AA11" s="43"/>
      <c r="AB11" s="41">
        <f t="shared" si="6"/>
        <v>100.01599999999999</v>
      </c>
      <c r="AC11" s="81">
        <f t="shared" si="7"/>
        <v>526.97261000000003</v>
      </c>
      <c r="AD11" s="44"/>
    </row>
    <row r="12" spans="1:30" s="45" customFormat="1" ht="18.75" x14ac:dyDescent="0.3">
      <c r="A12" s="47">
        <v>7</v>
      </c>
      <c r="B12" s="61">
        <v>33</v>
      </c>
      <c r="C12" s="80" t="s">
        <v>245</v>
      </c>
      <c r="D12" s="80" t="s">
        <v>246</v>
      </c>
      <c r="E12" s="84"/>
      <c r="F12" s="80" t="s">
        <v>389</v>
      </c>
      <c r="G12" s="1" t="s">
        <v>14</v>
      </c>
      <c r="H12" s="1" t="s">
        <v>15</v>
      </c>
      <c r="I12" s="80" t="s">
        <v>321</v>
      </c>
      <c r="J12" s="86">
        <v>4.8</v>
      </c>
      <c r="K12" s="84"/>
      <c r="L12" s="41">
        <f t="shared" si="0"/>
        <v>87.499860000000027</v>
      </c>
      <c r="M12" s="41">
        <v>23</v>
      </c>
      <c r="N12" s="41">
        <f t="shared" si="1"/>
        <v>51.110599999999998</v>
      </c>
      <c r="O12" s="41">
        <v>16</v>
      </c>
      <c r="P12" s="41">
        <f t="shared" si="2"/>
        <v>57.142799999999994</v>
      </c>
      <c r="Q12" s="40">
        <v>7.3</v>
      </c>
      <c r="R12" s="41">
        <f t="shared" si="3"/>
        <v>96.153750000000031</v>
      </c>
      <c r="S12" s="41">
        <v>212</v>
      </c>
      <c r="T12" s="41">
        <f t="shared" si="4"/>
        <v>75.281199999999998</v>
      </c>
      <c r="U12" s="40">
        <v>54</v>
      </c>
      <c r="V12" s="41">
        <f t="shared" si="5"/>
        <v>64.276199999999989</v>
      </c>
      <c r="W12" s="42"/>
      <c r="X12" s="81"/>
      <c r="Y12" s="92">
        <v>6.5810185185185182E-3</v>
      </c>
      <c r="Z12" s="41">
        <v>568</v>
      </c>
      <c r="AA12" s="43"/>
      <c r="AB12" s="41">
        <f t="shared" si="6"/>
        <v>87.460799999999992</v>
      </c>
      <c r="AC12" s="81">
        <f t="shared" si="7"/>
        <v>518.92520999999999</v>
      </c>
      <c r="AD12" s="44"/>
    </row>
    <row r="13" spans="1:30" s="45" customFormat="1" ht="18.75" x14ac:dyDescent="0.3">
      <c r="A13" s="47">
        <v>8</v>
      </c>
      <c r="B13" s="61">
        <v>52</v>
      </c>
      <c r="C13" s="80" t="s">
        <v>201</v>
      </c>
      <c r="D13" s="80" t="s">
        <v>202</v>
      </c>
      <c r="E13" s="2" t="s">
        <v>13</v>
      </c>
      <c r="F13" s="80" t="s">
        <v>369</v>
      </c>
      <c r="G13" s="1" t="s">
        <v>14</v>
      </c>
      <c r="H13" s="1" t="s">
        <v>15</v>
      </c>
      <c r="I13" s="80" t="s">
        <v>62</v>
      </c>
      <c r="J13" s="63">
        <v>4.5999999999999996</v>
      </c>
      <c r="K13" s="41"/>
      <c r="L13" s="41">
        <f t="shared" si="0"/>
        <v>95.833180000000041</v>
      </c>
      <c r="M13" s="41">
        <v>16</v>
      </c>
      <c r="N13" s="41">
        <f t="shared" si="1"/>
        <v>35.555199999999999</v>
      </c>
      <c r="O13" s="41">
        <v>12</v>
      </c>
      <c r="P13" s="41">
        <f t="shared" si="2"/>
        <v>38.095199999999998</v>
      </c>
      <c r="Q13" s="40">
        <v>7.3</v>
      </c>
      <c r="R13" s="41">
        <f t="shared" si="3"/>
        <v>96.153750000000031</v>
      </c>
      <c r="S13" s="41">
        <v>224</v>
      </c>
      <c r="T13" s="41">
        <f t="shared" si="4"/>
        <v>88.764399999999995</v>
      </c>
      <c r="U13" s="40">
        <v>50</v>
      </c>
      <c r="V13" s="41">
        <f t="shared" si="5"/>
        <v>54.753799999999998</v>
      </c>
      <c r="W13" s="42"/>
      <c r="X13" s="81"/>
      <c r="Y13" s="92">
        <v>6.9421296296296288E-3</v>
      </c>
      <c r="Z13" s="41">
        <v>599</v>
      </c>
      <c r="AA13" s="43"/>
      <c r="AB13" s="41">
        <f t="shared" si="6"/>
        <v>80.86399999999999</v>
      </c>
      <c r="AC13" s="81">
        <f t="shared" si="7"/>
        <v>490.01953000000003</v>
      </c>
      <c r="AD13" s="44"/>
    </row>
    <row r="14" spans="1:30" s="45" customFormat="1" ht="18.75" x14ac:dyDescent="0.3">
      <c r="A14" s="84">
        <v>9</v>
      </c>
      <c r="B14" s="61">
        <v>27</v>
      </c>
      <c r="C14" s="80" t="s">
        <v>142</v>
      </c>
      <c r="D14" s="80" t="s">
        <v>143</v>
      </c>
      <c r="E14" s="2" t="s">
        <v>13</v>
      </c>
      <c r="F14" s="80" t="s">
        <v>344</v>
      </c>
      <c r="G14" s="1" t="s">
        <v>14</v>
      </c>
      <c r="H14" s="1" t="s">
        <v>15</v>
      </c>
      <c r="I14" s="80" t="s">
        <v>320</v>
      </c>
      <c r="J14" s="63">
        <v>4.9000000000000004</v>
      </c>
      <c r="K14" s="47"/>
      <c r="L14" s="41">
        <f t="shared" si="0"/>
        <v>83.333200000000005</v>
      </c>
      <c r="M14" s="41">
        <v>15</v>
      </c>
      <c r="N14" s="41">
        <f t="shared" si="1"/>
        <v>33.332999999999998</v>
      </c>
      <c r="O14" s="41">
        <v>16</v>
      </c>
      <c r="P14" s="41">
        <f t="shared" si="2"/>
        <v>57.142799999999994</v>
      </c>
      <c r="Q14" s="40">
        <v>7.7</v>
      </c>
      <c r="R14" s="41">
        <f t="shared" si="3"/>
        <v>80.769150000000025</v>
      </c>
      <c r="S14" s="41">
        <v>213</v>
      </c>
      <c r="T14" s="41">
        <f t="shared" si="4"/>
        <v>76.404799999999994</v>
      </c>
      <c r="U14" s="40">
        <v>51</v>
      </c>
      <c r="V14" s="41">
        <f t="shared" si="5"/>
        <v>57.134399999999999</v>
      </c>
      <c r="W14" s="42"/>
      <c r="X14" s="81"/>
      <c r="Y14" s="91">
        <v>6.5358796296296302E-3</v>
      </c>
      <c r="Z14" s="47">
        <v>564</v>
      </c>
      <c r="AA14" s="46"/>
      <c r="AB14" s="41">
        <f t="shared" si="6"/>
        <v>88.311999999999998</v>
      </c>
      <c r="AC14" s="81">
        <f t="shared" si="7"/>
        <v>476.42935</v>
      </c>
      <c r="AD14" s="44"/>
    </row>
    <row r="15" spans="1:30" s="45" customFormat="1" ht="18.75" x14ac:dyDescent="0.3">
      <c r="A15" s="47">
        <v>10</v>
      </c>
      <c r="B15" s="61">
        <v>99</v>
      </c>
      <c r="C15" s="80" t="s">
        <v>251</v>
      </c>
      <c r="D15" s="80" t="s">
        <v>252</v>
      </c>
      <c r="E15" s="84"/>
      <c r="F15" s="89" t="s">
        <v>614</v>
      </c>
      <c r="G15" s="1" t="s">
        <v>14</v>
      </c>
      <c r="H15" s="1" t="s">
        <v>15</v>
      </c>
      <c r="I15" s="80" t="s">
        <v>25</v>
      </c>
      <c r="J15" s="88">
        <v>5</v>
      </c>
      <c r="K15" s="84"/>
      <c r="L15" s="41">
        <f t="shared" si="0"/>
        <v>79.166540000000026</v>
      </c>
      <c r="M15" s="41">
        <v>45</v>
      </c>
      <c r="N15" s="41">
        <f t="shared" si="1"/>
        <v>99.998999999999995</v>
      </c>
      <c r="O15" s="41">
        <v>11</v>
      </c>
      <c r="P15" s="41">
        <f t="shared" si="2"/>
        <v>33.333300000000001</v>
      </c>
      <c r="Q15" s="40">
        <v>7.6</v>
      </c>
      <c r="R15" s="41">
        <f t="shared" si="3"/>
        <v>84.615300000000047</v>
      </c>
      <c r="S15" s="41">
        <v>198</v>
      </c>
      <c r="T15" s="41">
        <f t="shared" si="4"/>
        <v>59.550799999999995</v>
      </c>
      <c r="U15" s="40">
        <v>43</v>
      </c>
      <c r="V15" s="41">
        <f t="shared" si="5"/>
        <v>38.089599999999997</v>
      </c>
      <c r="W15" s="42"/>
      <c r="X15" s="81"/>
      <c r="Y15" s="92">
        <v>6.9108796296296288E-3</v>
      </c>
      <c r="Z15" s="47">
        <v>597</v>
      </c>
      <c r="AA15" s="43"/>
      <c r="AB15" s="41">
        <f t="shared" si="6"/>
        <v>81.289599999999993</v>
      </c>
      <c r="AC15" s="81">
        <f t="shared" si="7"/>
        <v>476.04414000000008</v>
      </c>
      <c r="AD15" s="44"/>
    </row>
    <row r="16" spans="1:30" s="45" customFormat="1" ht="18.75" x14ac:dyDescent="0.3">
      <c r="A16" s="47">
        <v>11</v>
      </c>
      <c r="B16" s="61">
        <v>36</v>
      </c>
      <c r="C16" s="80" t="s">
        <v>218</v>
      </c>
      <c r="D16" s="80" t="s">
        <v>219</v>
      </c>
      <c r="E16" s="84"/>
      <c r="F16" s="80" t="s">
        <v>377</v>
      </c>
      <c r="G16" s="1" t="s">
        <v>14</v>
      </c>
      <c r="H16" s="1" t="s">
        <v>15</v>
      </c>
      <c r="I16" s="80" t="s">
        <v>321</v>
      </c>
      <c r="J16" s="86">
        <v>5.0999999999999996</v>
      </c>
      <c r="K16" s="84"/>
      <c r="L16" s="41">
        <f t="shared" si="0"/>
        <v>74.999880000000033</v>
      </c>
      <c r="M16" s="41">
        <v>26</v>
      </c>
      <c r="N16" s="41">
        <f t="shared" si="1"/>
        <v>57.777200000000001</v>
      </c>
      <c r="O16" s="41">
        <v>23</v>
      </c>
      <c r="P16" s="41">
        <f t="shared" si="2"/>
        <v>90.476100000000002</v>
      </c>
      <c r="Q16" s="40">
        <v>7.6</v>
      </c>
      <c r="R16" s="41">
        <f t="shared" si="3"/>
        <v>84.615300000000047</v>
      </c>
      <c r="S16" s="41">
        <v>183</v>
      </c>
      <c r="T16" s="41">
        <f t="shared" si="4"/>
        <v>42.696799999999996</v>
      </c>
      <c r="U16" s="40">
        <v>47</v>
      </c>
      <c r="V16" s="41">
        <f t="shared" si="5"/>
        <v>47.611999999999995</v>
      </c>
      <c r="W16" s="42"/>
      <c r="X16" s="81"/>
      <c r="Y16" s="92">
        <v>7.3912037037037028E-3</v>
      </c>
      <c r="Z16" s="41">
        <v>638</v>
      </c>
      <c r="AA16" s="43"/>
      <c r="AB16" s="41">
        <f t="shared" si="6"/>
        <v>72.564799999999991</v>
      </c>
      <c r="AC16" s="81">
        <f t="shared" si="7"/>
        <v>470.7420800000001</v>
      </c>
      <c r="AD16" s="44"/>
    </row>
    <row r="17" spans="1:30" s="45" customFormat="1" ht="18.75" x14ac:dyDescent="0.3">
      <c r="A17" s="84">
        <v>12</v>
      </c>
      <c r="B17" s="61">
        <v>358</v>
      </c>
      <c r="C17" s="80" t="s">
        <v>243</v>
      </c>
      <c r="D17" s="80" t="s">
        <v>244</v>
      </c>
      <c r="E17" s="84"/>
      <c r="F17" s="80" t="s">
        <v>388</v>
      </c>
      <c r="G17" s="1" t="s">
        <v>14</v>
      </c>
      <c r="H17" s="1" t="s">
        <v>15</v>
      </c>
      <c r="I17" s="80" t="s">
        <v>105</v>
      </c>
      <c r="J17" s="86">
        <v>4.9000000000000004</v>
      </c>
      <c r="K17" s="84"/>
      <c r="L17" s="41">
        <f t="shared" si="0"/>
        <v>83.333200000000005</v>
      </c>
      <c r="M17" s="41">
        <v>19</v>
      </c>
      <c r="N17" s="41">
        <f t="shared" si="1"/>
        <v>42.221800000000002</v>
      </c>
      <c r="O17" s="41">
        <v>15</v>
      </c>
      <c r="P17" s="41">
        <f t="shared" si="2"/>
        <v>52.380899999999997</v>
      </c>
      <c r="Q17" s="40">
        <v>7.5</v>
      </c>
      <c r="R17" s="41">
        <f t="shared" si="3"/>
        <v>88.461450000000028</v>
      </c>
      <c r="S17" s="41">
        <v>200</v>
      </c>
      <c r="T17" s="41">
        <f t="shared" si="4"/>
        <v>61.797999999999995</v>
      </c>
      <c r="U17" s="40">
        <v>51</v>
      </c>
      <c r="V17" s="41">
        <f t="shared" si="5"/>
        <v>57.134399999999999</v>
      </c>
      <c r="W17" s="42"/>
      <c r="X17" s="81"/>
      <c r="Y17" s="92">
        <v>6.7361111111111103E-3</v>
      </c>
      <c r="Z17" s="41">
        <v>582</v>
      </c>
      <c r="AA17" s="43"/>
      <c r="AB17" s="41">
        <f t="shared" si="6"/>
        <v>84.4816</v>
      </c>
      <c r="AC17" s="81">
        <f t="shared" si="7"/>
        <v>469.81135</v>
      </c>
      <c r="AD17" s="44"/>
    </row>
    <row r="18" spans="1:30" s="45" customFormat="1" ht="18.75" x14ac:dyDescent="0.3">
      <c r="A18" s="47">
        <v>13</v>
      </c>
      <c r="B18" s="61">
        <v>32</v>
      </c>
      <c r="C18" s="80" t="s">
        <v>307</v>
      </c>
      <c r="D18" s="80" t="s">
        <v>308</v>
      </c>
      <c r="E18" s="84"/>
      <c r="F18" s="80" t="s">
        <v>411</v>
      </c>
      <c r="G18" s="1" t="s">
        <v>14</v>
      </c>
      <c r="H18" s="1" t="s">
        <v>15</v>
      </c>
      <c r="I18" s="80" t="s">
        <v>85</v>
      </c>
      <c r="J18" s="86">
        <v>5.0999999999999996</v>
      </c>
      <c r="K18" s="84"/>
      <c r="L18" s="41">
        <f t="shared" si="0"/>
        <v>74.999880000000033</v>
      </c>
      <c r="M18" s="41">
        <v>20</v>
      </c>
      <c r="N18" s="41">
        <f t="shared" si="1"/>
        <v>44.444000000000003</v>
      </c>
      <c r="O18" s="41">
        <v>20</v>
      </c>
      <c r="P18" s="41">
        <f t="shared" si="2"/>
        <v>76.190399999999997</v>
      </c>
      <c r="Q18" s="40">
        <v>7.7</v>
      </c>
      <c r="R18" s="41">
        <f t="shared" si="3"/>
        <v>80.769150000000025</v>
      </c>
      <c r="S18" s="41">
        <v>190</v>
      </c>
      <c r="T18" s="41">
        <f t="shared" si="4"/>
        <v>50.561999999999998</v>
      </c>
      <c r="U18" s="40">
        <v>49</v>
      </c>
      <c r="V18" s="41">
        <f t="shared" si="5"/>
        <v>52.373199999999997</v>
      </c>
      <c r="W18" s="42"/>
      <c r="X18" s="81"/>
      <c r="Y18" s="92">
        <v>6.5208333333333333E-3</v>
      </c>
      <c r="Z18" s="41">
        <v>563</v>
      </c>
      <c r="AA18" s="43"/>
      <c r="AB18" s="41">
        <f t="shared" si="6"/>
        <v>88.524799999999999</v>
      </c>
      <c r="AC18" s="81">
        <f t="shared" si="7"/>
        <v>467.86343000000011</v>
      </c>
      <c r="AD18" s="44"/>
    </row>
    <row r="19" spans="1:30" s="45" customFormat="1" ht="18.75" x14ac:dyDescent="0.3">
      <c r="A19" s="47">
        <v>14</v>
      </c>
      <c r="B19" s="61">
        <v>19</v>
      </c>
      <c r="C19" s="80" t="s">
        <v>301</v>
      </c>
      <c r="D19" s="80" t="s">
        <v>302</v>
      </c>
      <c r="E19" s="84"/>
      <c r="F19" s="80" t="s">
        <v>409</v>
      </c>
      <c r="G19" s="1" t="s">
        <v>14</v>
      </c>
      <c r="H19" s="1" t="s">
        <v>15</v>
      </c>
      <c r="I19" s="80" t="s">
        <v>335</v>
      </c>
      <c r="J19" s="86">
        <v>5.2</v>
      </c>
      <c r="K19" s="84"/>
      <c r="L19" s="41">
        <f t="shared" si="0"/>
        <v>70.833220000000011</v>
      </c>
      <c r="M19" s="41">
        <v>19</v>
      </c>
      <c r="N19" s="41">
        <f t="shared" si="1"/>
        <v>42.221800000000002</v>
      </c>
      <c r="O19" s="41">
        <v>15</v>
      </c>
      <c r="P19" s="41">
        <f t="shared" si="2"/>
        <v>52.380899999999997</v>
      </c>
      <c r="Q19" s="40">
        <v>7.7</v>
      </c>
      <c r="R19" s="41">
        <f t="shared" si="3"/>
        <v>80.769150000000025</v>
      </c>
      <c r="S19" s="41">
        <v>200</v>
      </c>
      <c r="T19" s="41">
        <f t="shared" si="4"/>
        <v>61.797999999999995</v>
      </c>
      <c r="U19" s="40">
        <v>62</v>
      </c>
      <c r="V19" s="41">
        <f t="shared" si="5"/>
        <v>83.320999999999998</v>
      </c>
      <c r="W19" s="42"/>
      <c r="X19" s="81"/>
      <c r="Y19" s="92">
        <v>7.2106481481481475E-3</v>
      </c>
      <c r="Z19" s="41">
        <v>623</v>
      </c>
      <c r="AA19" s="43"/>
      <c r="AB19" s="41">
        <f t="shared" si="6"/>
        <v>75.756799999999998</v>
      </c>
      <c r="AC19" s="81">
        <f t="shared" si="7"/>
        <v>467.08087</v>
      </c>
      <c r="AD19" s="44"/>
    </row>
    <row r="20" spans="1:30" s="45" customFormat="1" ht="18.75" x14ac:dyDescent="0.3">
      <c r="A20" s="84">
        <v>15</v>
      </c>
      <c r="B20" s="61">
        <v>38</v>
      </c>
      <c r="C20" s="80" t="s">
        <v>76</v>
      </c>
      <c r="D20" s="80" t="s">
        <v>77</v>
      </c>
      <c r="E20" s="2" t="s">
        <v>13</v>
      </c>
      <c r="F20" s="80" t="s">
        <v>78</v>
      </c>
      <c r="G20" s="1" t="s">
        <v>14</v>
      </c>
      <c r="H20" s="1" t="s">
        <v>15</v>
      </c>
      <c r="I20" s="80" t="s">
        <v>62</v>
      </c>
      <c r="J20" s="62">
        <v>4.8</v>
      </c>
      <c r="K20" s="41"/>
      <c r="L20" s="41">
        <f t="shared" si="0"/>
        <v>87.499860000000027</v>
      </c>
      <c r="M20" s="41">
        <v>15</v>
      </c>
      <c r="N20" s="41">
        <f t="shared" si="1"/>
        <v>33.332999999999998</v>
      </c>
      <c r="O20" s="41">
        <v>15</v>
      </c>
      <c r="P20" s="41">
        <f t="shared" si="2"/>
        <v>52.380899999999997</v>
      </c>
      <c r="Q20" s="40">
        <v>7.8</v>
      </c>
      <c r="R20" s="41">
        <f t="shared" si="3"/>
        <v>76.92300000000003</v>
      </c>
      <c r="S20" s="41">
        <v>204</v>
      </c>
      <c r="T20" s="41">
        <f t="shared" si="4"/>
        <v>66.292400000000001</v>
      </c>
      <c r="U20" s="40">
        <v>53</v>
      </c>
      <c r="V20" s="41">
        <f t="shared" si="5"/>
        <v>61.895599999999995</v>
      </c>
      <c r="W20" s="42"/>
      <c r="X20" s="81"/>
      <c r="Y20" s="92">
        <v>6.5277777777777782E-3</v>
      </c>
      <c r="Z20" s="41">
        <v>564</v>
      </c>
      <c r="AA20" s="43"/>
      <c r="AB20" s="41">
        <f t="shared" si="6"/>
        <v>88.311999999999998</v>
      </c>
      <c r="AC20" s="81">
        <f t="shared" si="7"/>
        <v>466.63676000000009</v>
      </c>
      <c r="AD20" s="44"/>
    </row>
    <row r="21" spans="1:30" s="45" customFormat="1" ht="18.75" x14ac:dyDescent="0.3">
      <c r="A21" s="47">
        <v>16</v>
      </c>
      <c r="B21" s="61">
        <v>40</v>
      </c>
      <c r="C21" s="80" t="s">
        <v>175</v>
      </c>
      <c r="D21" s="80" t="s">
        <v>176</v>
      </c>
      <c r="E21" s="2" t="s">
        <v>26</v>
      </c>
      <c r="F21" s="80" t="s">
        <v>359</v>
      </c>
      <c r="G21" s="1" t="s">
        <v>14</v>
      </c>
      <c r="H21" s="1" t="s">
        <v>15</v>
      </c>
      <c r="I21" s="80" t="s">
        <v>24</v>
      </c>
      <c r="J21" s="63">
        <v>4.7</v>
      </c>
      <c r="K21" s="47"/>
      <c r="L21" s="41">
        <f t="shared" si="0"/>
        <v>91.66652000000002</v>
      </c>
      <c r="M21" s="41">
        <v>8</v>
      </c>
      <c r="N21" s="41">
        <f t="shared" si="1"/>
        <v>17.7776</v>
      </c>
      <c r="O21" s="41">
        <v>17</v>
      </c>
      <c r="P21" s="41">
        <f t="shared" si="2"/>
        <v>61.904699999999998</v>
      </c>
      <c r="Q21" s="40">
        <v>7.7</v>
      </c>
      <c r="R21" s="41">
        <f t="shared" si="3"/>
        <v>80.769150000000025</v>
      </c>
      <c r="S21" s="41">
        <v>212</v>
      </c>
      <c r="T21" s="41">
        <f t="shared" si="4"/>
        <v>75.281199999999998</v>
      </c>
      <c r="U21" s="40">
        <v>50</v>
      </c>
      <c r="V21" s="41">
        <f t="shared" si="5"/>
        <v>54.753799999999998</v>
      </c>
      <c r="W21" s="42"/>
      <c r="X21" s="81"/>
      <c r="Y21" s="91">
        <v>6.7465277777777775E-3</v>
      </c>
      <c r="Z21" s="47">
        <v>583</v>
      </c>
      <c r="AA21" s="46"/>
      <c r="AB21" s="41">
        <f t="shared" si="6"/>
        <v>84.268799999999999</v>
      </c>
      <c r="AC21" s="81">
        <f t="shared" si="7"/>
        <v>466.42177000000004</v>
      </c>
      <c r="AD21" s="44"/>
    </row>
    <row r="22" spans="1:30" s="45" customFormat="1" ht="18.75" x14ac:dyDescent="0.3">
      <c r="A22" s="47">
        <v>17</v>
      </c>
      <c r="B22" s="61">
        <v>56</v>
      </c>
      <c r="C22" s="80" t="s">
        <v>179</v>
      </c>
      <c r="D22" s="80" t="s">
        <v>180</v>
      </c>
      <c r="E22" s="2"/>
      <c r="F22" s="80" t="s">
        <v>361</v>
      </c>
      <c r="G22" s="1" t="s">
        <v>14</v>
      </c>
      <c r="H22" s="1" t="s">
        <v>15</v>
      </c>
      <c r="I22" s="80" t="s">
        <v>23</v>
      </c>
      <c r="J22" s="63">
        <v>5.2</v>
      </c>
      <c r="K22" s="47"/>
      <c r="L22" s="41">
        <f t="shared" si="0"/>
        <v>70.833220000000011</v>
      </c>
      <c r="M22" s="41">
        <v>20</v>
      </c>
      <c r="N22" s="41">
        <f t="shared" si="1"/>
        <v>44.444000000000003</v>
      </c>
      <c r="O22" s="41">
        <v>20</v>
      </c>
      <c r="P22" s="41">
        <f t="shared" si="2"/>
        <v>76.190399999999997</v>
      </c>
      <c r="Q22" s="40">
        <v>7.9</v>
      </c>
      <c r="R22" s="41">
        <f t="shared" si="3"/>
        <v>73.076850000000022</v>
      </c>
      <c r="S22" s="41">
        <v>195</v>
      </c>
      <c r="T22" s="41">
        <f t="shared" si="4"/>
        <v>56.18</v>
      </c>
      <c r="U22" s="40">
        <v>55</v>
      </c>
      <c r="V22" s="41">
        <f t="shared" si="5"/>
        <v>66.65679999999999</v>
      </c>
      <c r="W22" s="42"/>
      <c r="X22" s="81"/>
      <c r="Y22" s="91">
        <v>7.2141203703703707E-3</v>
      </c>
      <c r="Z22" s="47">
        <v>623</v>
      </c>
      <c r="AA22" s="46"/>
      <c r="AB22" s="41">
        <f t="shared" si="6"/>
        <v>75.756799999999998</v>
      </c>
      <c r="AC22" s="81">
        <f t="shared" si="7"/>
        <v>463.13807000000003</v>
      </c>
      <c r="AD22" s="44"/>
    </row>
    <row r="23" spans="1:30" s="45" customFormat="1" ht="18.75" x14ac:dyDescent="0.3">
      <c r="A23" s="84">
        <v>18</v>
      </c>
      <c r="B23" s="61">
        <v>30</v>
      </c>
      <c r="C23" s="80" t="s">
        <v>136</v>
      </c>
      <c r="D23" s="80" t="s">
        <v>137</v>
      </c>
      <c r="E23" s="2" t="s">
        <v>13</v>
      </c>
      <c r="F23" s="80" t="s">
        <v>341</v>
      </c>
      <c r="G23" s="1" t="s">
        <v>14</v>
      </c>
      <c r="H23" s="1" t="s">
        <v>15</v>
      </c>
      <c r="I23" s="80" t="s">
        <v>314</v>
      </c>
      <c r="J23" s="62">
        <v>5.4</v>
      </c>
      <c r="K23" s="41"/>
      <c r="L23" s="41">
        <f t="shared" si="0"/>
        <v>62.499900000000004</v>
      </c>
      <c r="M23" s="41">
        <v>25</v>
      </c>
      <c r="N23" s="41">
        <f t="shared" si="1"/>
        <v>55.555</v>
      </c>
      <c r="O23" s="41">
        <v>18</v>
      </c>
      <c r="P23" s="41">
        <f t="shared" si="2"/>
        <v>66.666600000000003</v>
      </c>
      <c r="Q23" s="40">
        <v>7.9</v>
      </c>
      <c r="R23" s="41">
        <f t="shared" si="3"/>
        <v>73.076850000000022</v>
      </c>
      <c r="S23" s="41">
        <v>192</v>
      </c>
      <c r="T23" s="41">
        <f t="shared" si="4"/>
        <v>52.809199999999997</v>
      </c>
      <c r="U23" s="40">
        <v>50</v>
      </c>
      <c r="V23" s="41">
        <f t="shared" si="5"/>
        <v>54.753799999999998</v>
      </c>
      <c r="W23" s="42"/>
      <c r="X23" s="81"/>
      <c r="Y23" s="92">
        <v>6.115740740740741E-3</v>
      </c>
      <c r="Z23" s="41">
        <v>528</v>
      </c>
      <c r="AA23" s="43"/>
      <c r="AB23" s="41">
        <f t="shared" si="6"/>
        <v>95.972799999999992</v>
      </c>
      <c r="AC23" s="81">
        <f t="shared" si="7"/>
        <v>461.33415000000002</v>
      </c>
      <c r="AD23" s="44"/>
    </row>
    <row r="24" spans="1:30" s="45" customFormat="1" ht="18.75" x14ac:dyDescent="0.3">
      <c r="A24" s="47">
        <v>19</v>
      </c>
      <c r="B24" s="61">
        <v>54</v>
      </c>
      <c r="C24" s="80" t="s">
        <v>162</v>
      </c>
      <c r="D24" s="80" t="s">
        <v>163</v>
      </c>
      <c r="E24" s="2" t="s">
        <v>13</v>
      </c>
      <c r="F24" s="80" t="s">
        <v>354</v>
      </c>
      <c r="G24" s="1" t="s">
        <v>14</v>
      </c>
      <c r="H24" s="1" t="s">
        <v>15</v>
      </c>
      <c r="I24" s="80" t="s">
        <v>317</v>
      </c>
      <c r="J24" s="63">
        <v>4.5999999999999996</v>
      </c>
      <c r="K24" s="47"/>
      <c r="L24" s="41">
        <f t="shared" si="0"/>
        <v>95.833180000000041</v>
      </c>
      <c r="M24" s="41">
        <v>9</v>
      </c>
      <c r="N24" s="41">
        <f t="shared" si="1"/>
        <v>19.9998</v>
      </c>
      <c r="O24" s="41">
        <v>19</v>
      </c>
      <c r="P24" s="41">
        <f t="shared" si="2"/>
        <v>71.4285</v>
      </c>
      <c r="Q24" s="40">
        <v>7.6</v>
      </c>
      <c r="R24" s="41">
        <f t="shared" si="3"/>
        <v>84.615300000000047</v>
      </c>
      <c r="S24" s="41">
        <v>202</v>
      </c>
      <c r="T24" s="41">
        <f t="shared" si="4"/>
        <v>64.045199999999994</v>
      </c>
      <c r="U24" s="40">
        <v>48</v>
      </c>
      <c r="V24" s="41">
        <f t="shared" si="5"/>
        <v>49.992599999999996</v>
      </c>
      <c r="W24" s="42"/>
      <c r="X24" s="81"/>
      <c r="Y24" s="92">
        <v>7.269675925925926E-3</v>
      </c>
      <c r="Z24" s="41">
        <v>628</v>
      </c>
      <c r="AA24" s="46"/>
      <c r="AB24" s="41">
        <f t="shared" si="6"/>
        <v>74.692799999999991</v>
      </c>
      <c r="AC24" s="81">
        <f t="shared" si="7"/>
        <v>460.60738000000003</v>
      </c>
      <c r="AD24" s="44"/>
    </row>
    <row r="25" spans="1:30" s="45" customFormat="1" ht="18.75" x14ac:dyDescent="0.3">
      <c r="A25" s="47">
        <v>20</v>
      </c>
      <c r="B25" s="61">
        <v>75</v>
      </c>
      <c r="C25" s="80" t="s">
        <v>209</v>
      </c>
      <c r="D25" s="80" t="s">
        <v>73</v>
      </c>
      <c r="E25" s="2" t="s">
        <v>18</v>
      </c>
      <c r="F25" s="80" t="s">
        <v>373</v>
      </c>
      <c r="G25" s="1" t="s">
        <v>14</v>
      </c>
      <c r="H25" s="1" t="s">
        <v>15</v>
      </c>
      <c r="I25" s="80" t="s">
        <v>326</v>
      </c>
      <c r="J25" s="63">
        <v>4.8</v>
      </c>
      <c r="K25" s="41"/>
      <c r="L25" s="41">
        <f t="shared" si="0"/>
        <v>87.499860000000027</v>
      </c>
      <c r="M25" s="41">
        <v>18</v>
      </c>
      <c r="N25" s="41">
        <f t="shared" si="1"/>
        <v>39.999600000000001</v>
      </c>
      <c r="O25" s="41">
        <v>18</v>
      </c>
      <c r="P25" s="41">
        <f t="shared" si="2"/>
        <v>66.666600000000003</v>
      </c>
      <c r="Q25" s="40">
        <v>7.8</v>
      </c>
      <c r="R25" s="41">
        <f t="shared" si="3"/>
        <v>76.92300000000003</v>
      </c>
      <c r="S25" s="41">
        <v>187</v>
      </c>
      <c r="T25" s="41">
        <f t="shared" si="4"/>
        <v>47.191199999999995</v>
      </c>
      <c r="U25" s="40">
        <v>60</v>
      </c>
      <c r="V25" s="41">
        <f t="shared" si="5"/>
        <v>78.559799999999996</v>
      </c>
      <c r="W25" s="42"/>
      <c r="X25" s="81"/>
      <c r="Y25" s="92">
        <v>7.8703703703703713E-3</v>
      </c>
      <c r="Z25" s="41">
        <v>680</v>
      </c>
      <c r="AA25" s="43"/>
      <c r="AB25" s="41">
        <f t="shared" si="6"/>
        <v>63.627199999999995</v>
      </c>
      <c r="AC25" s="81">
        <f t="shared" si="7"/>
        <v>460.46726000000001</v>
      </c>
      <c r="AD25" s="44"/>
    </row>
    <row r="26" spans="1:30" s="45" customFormat="1" ht="18.75" x14ac:dyDescent="0.3">
      <c r="A26" s="84">
        <v>21</v>
      </c>
      <c r="B26" s="61">
        <v>11</v>
      </c>
      <c r="C26" s="80" t="s">
        <v>230</v>
      </c>
      <c r="D26" s="80" t="s">
        <v>231</v>
      </c>
      <c r="E26" s="47"/>
      <c r="F26" s="80" t="s">
        <v>381</v>
      </c>
      <c r="G26" s="1" t="s">
        <v>14</v>
      </c>
      <c r="H26" s="1" t="s">
        <v>15</v>
      </c>
      <c r="I26" s="80" t="s">
        <v>24</v>
      </c>
      <c r="J26" s="86">
        <v>4.9000000000000004</v>
      </c>
      <c r="K26" s="84"/>
      <c r="L26" s="41">
        <f t="shared" si="0"/>
        <v>83.333200000000005</v>
      </c>
      <c r="M26" s="41">
        <v>16</v>
      </c>
      <c r="N26" s="41">
        <f t="shared" si="1"/>
        <v>35.555199999999999</v>
      </c>
      <c r="O26" s="41">
        <v>20</v>
      </c>
      <c r="P26" s="41">
        <f t="shared" si="2"/>
        <v>76.190399999999997</v>
      </c>
      <c r="Q26" s="40">
        <v>7.7</v>
      </c>
      <c r="R26" s="41">
        <f t="shared" si="3"/>
        <v>80.769150000000025</v>
      </c>
      <c r="S26" s="41">
        <v>190</v>
      </c>
      <c r="T26" s="41">
        <f t="shared" si="4"/>
        <v>50.561999999999998</v>
      </c>
      <c r="U26" s="40">
        <v>48</v>
      </c>
      <c r="V26" s="41">
        <f t="shared" si="5"/>
        <v>49.992599999999996</v>
      </c>
      <c r="W26" s="42"/>
      <c r="X26" s="81"/>
      <c r="Y26" s="92">
        <v>6.797453703703704E-3</v>
      </c>
      <c r="Z26" s="41">
        <v>587</v>
      </c>
      <c r="AA26" s="43"/>
      <c r="AB26" s="41">
        <f t="shared" si="6"/>
        <v>83.417599999999993</v>
      </c>
      <c r="AC26" s="81">
        <f t="shared" si="7"/>
        <v>459.82015000000001</v>
      </c>
      <c r="AD26" s="44"/>
    </row>
    <row r="27" spans="1:30" s="45" customFormat="1" ht="18.75" x14ac:dyDescent="0.3">
      <c r="A27" s="47">
        <v>22</v>
      </c>
      <c r="B27" s="61">
        <v>34</v>
      </c>
      <c r="C27" s="80" t="s">
        <v>164</v>
      </c>
      <c r="D27" s="80" t="s">
        <v>165</v>
      </c>
      <c r="E27" s="2"/>
      <c r="F27" s="80" t="s">
        <v>355</v>
      </c>
      <c r="G27" s="1" t="s">
        <v>14</v>
      </c>
      <c r="H27" s="1" t="s">
        <v>15</v>
      </c>
      <c r="I27" s="80" t="s">
        <v>321</v>
      </c>
      <c r="J27" s="62">
        <v>4.7</v>
      </c>
      <c r="K27" s="47"/>
      <c r="L27" s="41">
        <f t="shared" si="0"/>
        <v>91.66652000000002</v>
      </c>
      <c r="M27" s="41">
        <v>18</v>
      </c>
      <c r="N27" s="41">
        <f t="shared" si="1"/>
        <v>39.999600000000001</v>
      </c>
      <c r="O27" s="41">
        <v>15</v>
      </c>
      <c r="P27" s="41">
        <f t="shared" si="2"/>
        <v>52.380899999999997</v>
      </c>
      <c r="Q27" s="40">
        <v>7.8</v>
      </c>
      <c r="R27" s="41">
        <f t="shared" si="3"/>
        <v>76.92300000000003</v>
      </c>
      <c r="S27" s="41">
        <v>210</v>
      </c>
      <c r="T27" s="41">
        <f t="shared" si="4"/>
        <v>73.033999999999992</v>
      </c>
      <c r="U27" s="40">
        <v>45</v>
      </c>
      <c r="V27" s="41">
        <f t="shared" si="5"/>
        <v>42.8508</v>
      </c>
      <c r="W27" s="42"/>
      <c r="X27" s="81"/>
      <c r="Y27" s="92">
        <v>6.851851851851852E-3</v>
      </c>
      <c r="Z27" s="47">
        <v>592</v>
      </c>
      <c r="AA27" s="43"/>
      <c r="AB27" s="41">
        <f t="shared" si="6"/>
        <v>82.3536</v>
      </c>
      <c r="AC27" s="81">
        <f t="shared" si="7"/>
        <v>459.20842000000005</v>
      </c>
      <c r="AD27" s="44"/>
    </row>
    <row r="28" spans="1:30" s="45" customFormat="1" ht="18.75" x14ac:dyDescent="0.3">
      <c r="A28" s="47">
        <v>23</v>
      </c>
      <c r="B28" s="61">
        <v>74</v>
      </c>
      <c r="C28" s="80" t="s">
        <v>216</v>
      </c>
      <c r="D28" s="80" t="s">
        <v>217</v>
      </c>
      <c r="E28" s="2" t="s">
        <v>26</v>
      </c>
      <c r="F28" s="80" t="s">
        <v>376</v>
      </c>
      <c r="G28" s="1" t="s">
        <v>14</v>
      </c>
      <c r="H28" s="1" t="s">
        <v>15</v>
      </c>
      <c r="I28" s="80" t="s">
        <v>315</v>
      </c>
      <c r="J28" s="63">
        <v>4.9000000000000004</v>
      </c>
      <c r="K28" s="47"/>
      <c r="L28" s="41">
        <f t="shared" si="0"/>
        <v>83.333200000000005</v>
      </c>
      <c r="M28" s="41">
        <v>16</v>
      </c>
      <c r="N28" s="41">
        <f t="shared" si="1"/>
        <v>35.555199999999999</v>
      </c>
      <c r="O28" s="41">
        <v>15</v>
      </c>
      <c r="P28" s="41">
        <f t="shared" si="2"/>
        <v>52.380899999999997</v>
      </c>
      <c r="Q28" s="40">
        <v>7.7</v>
      </c>
      <c r="R28" s="41">
        <f t="shared" si="3"/>
        <v>80.769150000000025</v>
      </c>
      <c r="S28" s="41">
        <v>190</v>
      </c>
      <c r="T28" s="41">
        <f t="shared" si="4"/>
        <v>50.561999999999998</v>
      </c>
      <c r="U28" s="40">
        <v>54</v>
      </c>
      <c r="V28" s="41">
        <f t="shared" si="5"/>
        <v>64.276199999999989</v>
      </c>
      <c r="W28" s="42"/>
      <c r="X28" s="81"/>
      <c r="Y28" s="92">
        <v>6.3333333333333332E-3</v>
      </c>
      <c r="Z28" s="41">
        <v>547</v>
      </c>
      <c r="AA28" s="43"/>
      <c r="AB28" s="41">
        <f t="shared" si="6"/>
        <v>91.929599999999994</v>
      </c>
      <c r="AC28" s="81">
        <f t="shared" si="7"/>
        <v>458.80625000000003</v>
      </c>
      <c r="AD28" s="44"/>
    </row>
    <row r="29" spans="1:30" s="45" customFormat="1" ht="18.75" x14ac:dyDescent="0.3">
      <c r="A29" s="84">
        <v>24</v>
      </c>
      <c r="B29" s="61">
        <v>51</v>
      </c>
      <c r="C29" s="80" t="s">
        <v>91</v>
      </c>
      <c r="D29" s="80" t="s">
        <v>92</v>
      </c>
      <c r="E29" s="84"/>
      <c r="F29" s="80" t="s">
        <v>93</v>
      </c>
      <c r="G29" s="1" t="s">
        <v>14</v>
      </c>
      <c r="H29" s="1" t="s">
        <v>15</v>
      </c>
      <c r="I29" s="80" t="s">
        <v>90</v>
      </c>
      <c r="J29" s="86">
        <v>5.6</v>
      </c>
      <c r="K29" s="84"/>
      <c r="L29" s="41">
        <f t="shared" si="0"/>
        <v>54.166580000000032</v>
      </c>
      <c r="M29" s="41">
        <v>16</v>
      </c>
      <c r="N29" s="41">
        <f t="shared" si="1"/>
        <v>35.555199999999999</v>
      </c>
      <c r="O29" s="41">
        <v>23</v>
      </c>
      <c r="P29" s="41">
        <f t="shared" si="2"/>
        <v>90.476100000000002</v>
      </c>
      <c r="Q29" s="40">
        <v>8.1</v>
      </c>
      <c r="R29" s="41">
        <f t="shared" si="3"/>
        <v>65.384550000000047</v>
      </c>
      <c r="S29" s="41">
        <v>180</v>
      </c>
      <c r="T29" s="41">
        <f t="shared" si="4"/>
        <v>39.326000000000001</v>
      </c>
      <c r="U29" s="40">
        <v>59</v>
      </c>
      <c r="V29" s="41">
        <f t="shared" si="5"/>
        <v>76.179199999999994</v>
      </c>
      <c r="W29" s="42"/>
      <c r="X29" s="81"/>
      <c r="Y29" s="92">
        <v>6.371527777777778E-3</v>
      </c>
      <c r="Z29" s="41">
        <v>550</v>
      </c>
      <c r="AA29" s="43"/>
      <c r="AB29" s="41">
        <f t="shared" si="6"/>
        <v>91.291199999999989</v>
      </c>
      <c r="AC29" s="81">
        <f t="shared" si="7"/>
        <v>452.37883000000005</v>
      </c>
      <c r="AD29" s="44"/>
    </row>
    <row r="30" spans="1:30" s="45" customFormat="1" ht="18.75" x14ac:dyDescent="0.3">
      <c r="A30" s="47">
        <v>25</v>
      </c>
      <c r="B30" s="61">
        <v>20</v>
      </c>
      <c r="C30" s="80" t="s">
        <v>199</v>
      </c>
      <c r="D30" s="80" t="s">
        <v>200</v>
      </c>
      <c r="E30" s="2"/>
      <c r="F30" s="80" t="s">
        <v>368</v>
      </c>
      <c r="G30" s="1" t="s">
        <v>14</v>
      </c>
      <c r="H30" s="1" t="s">
        <v>15</v>
      </c>
      <c r="I30" s="80" t="s">
        <v>62</v>
      </c>
      <c r="J30" s="62">
        <v>4.9000000000000004</v>
      </c>
      <c r="K30" s="47"/>
      <c r="L30" s="41">
        <f t="shared" si="0"/>
        <v>83.333200000000005</v>
      </c>
      <c r="M30" s="41">
        <v>15</v>
      </c>
      <c r="N30" s="41">
        <f t="shared" si="1"/>
        <v>33.332999999999998</v>
      </c>
      <c r="O30" s="41">
        <v>18</v>
      </c>
      <c r="P30" s="41">
        <f t="shared" si="2"/>
        <v>66.666600000000003</v>
      </c>
      <c r="Q30" s="40">
        <v>7.8</v>
      </c>
      <c r="R30" s="41">
        <f t="shared" si="3"/>
        <v>76.92300000000003</v>
      </c>
      <c r="S30" s="41">
        <v>205</v>
      </c>
      <c r="T30" s="41">
        <f t="shared" si="4"/>
        <v>67.415999999999997</v>
      </c>
      <c r="U30" s="40">
        <v>43</v>
      </c>
      <c r="V30" s="41">
        <f t="shared" si="5"/>
        <v>38.089599999999997</v>
      </c>
      <c r="W30" s="42"/>
      <c r="X30" s="81"/>
      <c r="Y30" s="92">
        <v>6.664351851851851E-3</v>
      </c>
      <c r="Z30" s="41">
        <v>575</v>
      </c>
      <c r="AA30" s="43"/>
      <c r="AB30" s="41">
        <f t="shared" si="6"/>
        <v>85.971199999999996</v>
      </c>
      <c r="AC30" s="81">
        <f t="shared" si="7"/>
        <v>451.73260000000005</v>
      </c>
      <c r="AD30" s="44"/>
    </row>
    <row r="31" spans="1:30" s="45" customFormat="1" ht="18.75" x14ac:dyDescent="0.3">
      <c r="A31" s="47">
        <v>26</v>
      </c>
      <c r="B31" s="61">
        <v>8</v>
      </c>
      <c r="C31" s="80" t="s">
        <v>98</v>
      </c>
      <c r="D31" s="80" t="s">
        <v>99</v>
      </c>
      <c r="E31" s="2" t="s">
        <v>13</v>
      </c>
      <c r="F31" s="80" t="s">
        <v>100</v>
      </c>
      <c r="G31" s="1" t="s">
        <v>14</v>
      </c>
      <c r="H31" s="1" t="s">
        <v>15</v>
      </c>
      <c r="I31" s="80" t="s">
        <v>101</v>
      </c>
      <c r="J31" s="62">
        <v>5.4</v>
      </c>
      <c r="K31" s="41"/>
      <c r="L31" s="41">
        <f t="shared" si="0"/>
        <v>62.499900000000004</v>
      </c>
      <c r="M31" s="41">
        <v>15</v>
      </c>
      <c r="N31" s="41">
        <f t="shared" si="1"/>
        <v>33.332999999999998</v>
      </c>
      <c r="O31" s="41">
        <v>16</v>
      </c>
      <c r="P31" s="41">
        <f t="shared" si="2"/>
        <v>57.142799999999994</v>
      </c>
      <c r="Q31" s="40">
        <v>7.9</v>
      </c>
      <c r="R31" s="41">
        <f t="shared" si="3"/>
        <v>73.076850000000022</v>
      </c>
      <c r="S31" s="41">
        <v>180</v>
      </c>
      <c r="T31" s="41">
        <f t="shared" si="4"/>
        <v>39.326000000000001</v>
      </c>
      <c r="U31" s="40">
        <v>63</v>
      </c>
      <c r="V31" s="41">
        <f t="shared" si="5"/>
        <v>85.701599999999999</v>
      </c>
      <c r="W31" s="42"/>
      <c r="X31" s="81"/>
      <c r="Y31" s="92">
        <v>5.9039351851851857E-3</v>
      </c>
      <c r="Z31" s="41">
        <v>510.1</v>
      </c>
      <c r="AA31" s="43"/>
      <c r="AB31" s="41">
        <f t="shared" si="6"/>
        <v>99.781919999999985</v>
      </c>
      <c r="AC31" s="81">
        <f t="shared" si="7"/>
        <v>450.86207000000002</v>
      </c>
      <c r="AD31" s="44"/>
    </row>
    <row r="32" spans="1:30" s="45" customFormat="1" ht="18.75" x14ac:dyDescent="0.3">
      <c r="A32" s="84">
        <v>27</v>
      </c>
      <c r="B32" s="61">
        <v>58</v>
      </c>
      <c r="C32" s="80" t="s">
        <v>124</v>
      </c>
      <c r="D32" s="80" t="s">
        <v>125</v>
      </c>
      <c r="E32" s="2" t="s">
        <v>13</v>
      </c>
      <c r="F32" s="80" t="s">
        <v>337</v>
      </c>
      <c r="G32" s="1" t="s">
        <v>14</v>
      </c>
      <c r="H32" s="1" t="s">
        <v>15</v>
      </c>
      <c r="I32" s="80" t="s">
        <v>314</v>
      </c>
      <c r="J32" s="62">
        <v>4.9000000000000004</v>
      </c>
      <c r="K32" s="41"/>
      <c r="L32" s="41">
        <f t="shared" si="0"/>
        <v>83.333200000000005</v>
      </c>
      <c r="M32" s="41">
        <v>17</v>
      </c>
      <c r="N32" s="41">
        <f t="shared" si="1"/>
        <v>37.7774</v>
      </c>
      <c r="O32" s="41">
        <v>13</v>
      </c>
      <c r="P32" s="41">
        <f t="shared" si="2"/>
        <v>42.857099999999996</v>
      </c>
      <c r="Q32" s="40">
        <v>7.6</v>
      </c>
      <c r="R32" s="41">
        <f t="shared" si="3"/>
        <v>84.615300000000047</v>
      </c>
      <c r="S32" s="41">
        <v>193</v>
      </c>
      <c r="T32" s="41">
        <f t="shared" si="4"/>
        <v>53.9328</v>
      </c>
      <c r="U32" s="40">
        <v>55</v>
      </c>
      <c r="V32" s="41">
        <f t="shared" si="5"/>
        <v>66.65679999999999</v>
      </c>
      <c r="W32" s="42"/>
      <c r="X32" s="81"/>
      <c r="Y32" s="92">
        <v>6.9768518518518521E-3</v>
      </c>
      <c r="Z32" s="41">
        <v>602</v>
      </c>
      <c r="AA32" s="43"/>
      <c r="AB32" s="41">
        <f t="shared" si="6"/>
        <v>80.2256</v>
      </c>
      <c r="AC32" s="81">
        <f t="shared" si="7"/>
        <v>449.39820000000003</v>
      </c>
      <c r="AD32" s="44"/>
    </row>
    <row r="33" spans="1:30" s="45" customFormat="1" ht="18.75" x14ac:dyDescent="0.3">
      <c r="A33" s="47">
        <v>28</v>
      </c>
      <c r="B33" s="61">
        <v>78</v>
      </c>
      <c r="C33" s="80" t="s">
        <v>203</v>
      </c>
      <c r="D33" s="80" t="s">
        <v>204</v>
      </c>
      <c r="E33" s="2" t="s">
        <v>26</v>
      </c>
      <c r="F33" s="80" t="s">
        <v>370</v>
      </c>
      <c r="G33" s="1" t="s">
        <v>14</v>
      </c>
      <c r="H33" s="1" t="s">
        <v>15</v>
      </c>
      <c r="I33" s="80" t="s">
        <v>64</v>
      </c>
      <c r="J33" s="63">
        <v>4.8</v>
      </c>
      <c r="K33" s="41"/>
      <c r="L33" s="41">
        <f t="shared" si="0"/>
        <v>87.499860000000027</v>
      </c>
      <c r="M33" s="41">
        <v>15</v>
      </c>
      <c r="N33" s="41">
        <f t="shared" si="1"/>
        <v>33.332999999999998</v>
      </c>
      <c r="O33" s="41">
        <v>21</v>
      </c>
      <c r="P33" s="41">
        <f t="shared" si="2"/>
        <v>80.952299999999994</v>
      </c>
      <c r="Q33" s="40">
        <v>7.7</v>
      </c>
      <c r="R33" s="41">
        <f t="shared" si="3"/>
        <v>80.769150000000025</v>
      </c>
      <c r="S33" s="41">
        <v>187</v>
      </c>
      <c r="T33" s="41">
        <f t="shared" si="4"/>
        <v>47.191199999999995</v>
      </c>
      <c r="U33" s="40">
        <v>43</v>
      </c>
      <c r="V33" s="41">
        <f t="shared" si="5"/>
        <v>38.089599999999997</v>
      </c>
      <c r="W33" s="42"/>
      <c r="X33" s="81"/>
      <c r="Y33" s="92">
        <v>6.9560185185185185E-3</v>
      </c>
      <c r="Z33" s="41">
        <v>601</v>
      </c>
      <c r="AA33" s="43"/>
      <c r="AB33" s="41">
        <f t="shared" si="6"/>
        <v>80.438400000000001</v>
      </c>
      <c r="AC33" s="81">
        <f t="shared" si="7"/>
        <v>448.27351000000004</v>
      </c>
      <c r="AD33" s="44"/>
    </row>
    <row r="34" spans="1:30" s="45" customFormat="1" ht="18.75" x14ac:dyDescent="0.3">
      <c r="A34" s="47">
        <v>29</v>
      </c>
      <c r="B34" s="61">
        <v>80</v>
      </c>
      <c r="C34" s="80" t="s">
        <v>132</v>
      </c>
      <c r="D34" s="80" t="s">
        <v>133</v>
      </c>
      <c r="E34" s="2" t="s">
        <v>26</v>
      </c>
      <c r="F34" s="80" t="s">
        <v>340</v>
      </c>
      <c r="G34" s="1" t="s">
        <v>14</v>
      </c>
      <c r="H34" s="1" t="s">
        <v>15</v>
      </c>
      <c r="I34" s="80" t="s">
        <v>317</v>
      </c>
      <c r="J34" s="63">
        <v>4.7</v>
      </c>
      <c r="K34" s="47"/>
      <c r="L34" s="41">
        <f t="shared" si="0"/>
        <v>91.66652000000002</v>
      </c>
      <c r="M34" s="41">
        <v>8</v>
      </c>
      <c r="N34" s="41">
        <f t="shared" si="1"/>
        <v>17.7776</v>
      </c>
      <c r="O34" s="41">
        <v>15</v>
      </c>
      <c r="P34" s="41">
        <f t="shared" si="2"/>
        <v>52.380899999999997</v>
      </c>
      <c r="Q34" s="40">
        <v>7.8</v>
      </c>
      <c r="R34" s="41">
        <f t="shared" si="3"/>
        <v>76.92300000000003</v>
      </c>
      <c r="S34" s="41">
        <v>210</v>
      </c>
      <c r="T34" s="41">
        <f t="shared" si="4"/>
        <v>73.033999999999992</v>
      </c>
      <c r="U34" s="40">
        <v>47</v>
      </c>
      <c r="V34" s="41">
        <f t="shared" si="5"/>
        <v>47.611999999999995</v>
      </c>
      <c r="W34" s="42"/>
      <c r="X34" s="81"/>
      <c r="Y34" s="91">
        <v>6.9652777777777777E-3</v>
      </c>
      <c r="Z34" s="47">
        <v>601</v>
      </c>
      <c r="AA34" s="46"/>
      <c r="AB34" s="41">
        <f t="shared" si="6"/>
        <v>80.438400000000001</v>
      </c>
      <c r="AC34" s="81">
        <f t="shared" si="7"/>
        <v>439.83242000000007</v>
      </c>
      <c r="AD34" s="44"/>
    </row>
    <row r="35" spans="1:30" s="45" customFormat="1" ht="18.75" x14ac:dyDescent="0.3">
      <c r="A35" s="84">
        <v>30</v>
      </c>
      <c r="B35" s="61">
        <v>24</v>
      </c>
      <c r="C35" s="80" t="s">
        <v>167</v>
      </c>
      <c r="D35" s="80" t="s">
        <v>168</v>
      </c>
      <c r="E35" s="2" t="s">
        <v>13</v>
      </c>
      <c r="F35" s="80" t="s">
        <v>357</v>
      </c>
      <c r="G35" s="1" t="s">
        <v>14</v>
      </c>
      <c r="H35" s="1" t="s">
        <v>15</v>
      </c>
      <c r="I35" s="80" t="s">
        <v>65</v>
      </c>
      <c r="J35" s="63">
        <v>4.5999999999999996</v>
      </c>
      <c r="K35" s="47"/>
      <c r="L35" s="41">
        <f t="shared" si="0"/>
        <v>95.833180000000041</v>
      </c>
      <c r="M35" s="41">
        <v>16</v>
      </c>
      <c r="N35" s="41">
        <f t="shared" si="1"/>
        <v>35.555199999999999</v>
      </c>
      <c r="O35" s="41">
        <v>10</v>
      </c>
      <c r="P35" s="41">
        <f t="shared" si="2"/>
        <v>28.571399999999997</v>
      </c>
      <c r="Q35" s="40">
        <v>7.6</v>
      </c>
      <c r="R35" s="41">
        <f t="shared" si="3"/>
        <v>84.615300000000047</v>
      </c>
      <c r="S35" s="41">
        <v>200</v>
      </c>
      <c r="T35" s="41">
        <f t="shared" si="4"/>
        <v>61.797999999999995</v>
      </c>
      <c r="U35" s="40">
        <v>48</v>
      </c>
      <c r="V35" s="41">
        <f t="shared" si="5"/>
        <v>49.992599999999996</v>
      </c>
      <c r="W35" s="42"/>
      <c r="X35" s="81"/>
      <c r="Y35" s="91">
        <v>6.9212962962962969E-3</v>
      </c>
      <c r="Z35" s="47">
        <v>598</v>
      </c>
      <c r="AA35" s="46"/>
      <c r="AB35" s="41">
        <f t="shared" si="6"/>
        <v>81.076799999999992</v>
      </c>
      <c r="AC35" s="81">
        <f t="shared" si="7"/>
        <v>437.44248000000005</v>
      </c>
      <c r="AD35" s="44"/>
    </row>
    <row r="36" spans="1:30" s="45" customFormat="1" ht="18.75" x14ac:dyDescent="0.3">
      <c r="A36" s="47">
        <v>31</v>
      </c>
      <c r="B36" s="61">
        <v>375</v>
      </c>
      <c r="C36" s="80" t="s">
        <v>236</v>
      </c>
      <c r="D36" s="80" t="s">
        <v>108</v>
      </c>
      <c r="E36" s="84"/>
      <c r="F36" s="80" t="s">
        <v>384</v>
      </c>
      <c r="G36" s="1" t="s">
        <v>14</v>
      </c>
      <c r="H36" s="1" t="s">
        <v>15</v>
      </c>
      <c r="I36" s="80" t="s">
        <v>25</v>
      </c>
      <c r="J36" s="86">
        <v>5.5</v>
      </c>
      <c r="K36" s="84"/>
      <c r="L36" s="41">
        <f t="shared" si="0"/>
        <v>58.333240000000018</v>
      </c>
      <c r="M36" s="41">
        <v>14</v>
      </c>
      <c r="N36" s="41">
        <f t="shared" si="1"/>
        <v>31.110799999999998</v>
      </c>
      <c r="O36" s="41">
        <v>19</v>
      </c>
      <c r="P36" s="41">
        <f t="shared" si="2"/>
        <v>71.4285</v>
      </c>
      <c r="Q36" s="40">
        <v>7.5</v>
      </c>
      <c r="R36" s="41">
        <f t="shared" si="3"/>
        <v>88.461450000000028</v>
      </c>
      <c r="S36" s="41">
        <v>185</v>
      </c>
      <c r="T36" s="41">
        <f t="shared" si="4"/>
        <v>44.943999999999996</v>
      </c>
      <c r="U36" s="40">
        <v>51</v>
      </c>
      <c r="V36" s="41">
        <f t="shared" si="5"/>
        <v>57.134399999999999</v>
      </c>
      <c r="W36" s="42"/>
      <c r="X36" s="81"/>
      <c r="Y36" s="92">
        <v>6.7384259259259255E-3</v>
      </c>
      <c r="Z36" s="41">
        <v>582.9</v>
      </c>
      <c r="AA36" s="43"/>
      <c r="AB36" s="41">
        <f t="shared" si="6"/>
        <v>84.290080000000003</v>
      </c>
      <c r="AC36" s="81">
        <f t="shared" si="7"/>
        <v>435.70247000000006</v>
      </c>
      <c r="AD36" s="44"/>
    </row>
    <row r="37" spans="1:30" s="45" customFormat="1" ht="18.75" x14ac:dyDescent="0.3">
      <c r="A37" s="47">
        <v>32</v>
      </c>
      <c r="B37" s="61">
        <v>60</v>
      </c>
      <c r="C37" s="80" t="s">
        <v>239</v>
      </c>
      <c r="D37" s="80" t="s">
        <v>240</v>
      </c>
      <c r="E37" s="84"/>
      <c r="F37" s="80" t="s">
        <v>386</v>
      </c>
      <c r="G37" s="1" t="s">
        <v>14</v>
      </c>
      <c r="H37" s="1" t="s">
        <v>15</v>
      </c>
      <c r="I37" s="80" t="s">
        <v>314</v>
      </c>
      <c r="J37" s="86">
        <v>5.2</v>
      </c>
      <c r="K37" s="84"/>
      <c r="L37" s="41">
        <f t="shared" si="0"/>
        <v>70.833220000000011</v>
      </c>
      <c r="M37" s="41">
        <v>15</v>
      </c>
      <c r="N37" s="41">
        <f t="shared" si="1"/>
        <v>33.332999999999998</v>
      </c>
      <c r="O37" s="41">
        <v>16</v>
      </c>
      <c r="P37" s="41">
        <f t="shared" si="2"/>
        <v>57.142799999999994</v>
      </c>
      <c r="Q37" s="40">
        <v>7.8</v>
      </c>
      <c r="R37" s="41">
        <f t="shared" si="3"/>
        <v>76.92300000000003</v>
      </c>
      <c r="S37" s="41">
        <v>190</v>
      </c>
      <c r="T37" s="41">
        <f t="shared" si="4"/>
        <v>50.561999999999998</v>
      </c>
      <c r="U37" s="40">
        <v>56</v>
      </c>
      <c r="V37" s="41">
        <f t="shared" si="5"/>
        <v>69.037399999999991</v>
      </c>
      <c r="W37" s="42"/>
      <c r="X37" s="81"/>
      <c r="Y37" s="92">
        <v>7.1099537037037043E-3</v>
      </c>
      <c r="Z37" s="41">
        <v>614</v>
      </c>
      <c r="AA37" s="43"/>
      <c r="AB37" s="41">
        <f t="shared" si="6"/>
        <v>77.671999999999997</v>
      </c>
      <c r="AC37" s="81">
        <f t="shared" si="7"/>
        <v>435.50342000000001</v>
      </c>
      <c r="AD37" s="44"/>
    </row>
    <row r="38" spans="1:30" s="45" customFormat="1" ht="18.75" x14ac:dyDescent="0.3">
      <c r="A38" s="84">
        <v>33</v>
      </c>
      <c r="B38" s="61">
        <v>12</v>
      </c>
      <c r="C38" s="80" t="s">
        <v>158</v>
      </c>
      <c r="D38" s="80" t="s">
        <v>159</v>
      </c>
      <c r="E38" s="2" t="s">
        <v>13</v>
      </c>
      <c r="F38" s="80" t="s">
        <v>352</v>
      </c>
      <c r="G38" s="1" t="s">
        <v>14</v>
      </c>
      <c r="H38" s="1" t="s">
        <v>15</v>
      </c>
      <c r="I38" s="80" t="s">
        <v>62</v>
      </c>
      <c r="J38" s="62">
        <v>5</v>
      </c>
      <c r="K38" s="41"/>
      <c r="L38" s="41">
        <f t="shared" ref="L38:L69" si="8">(6.9-J38)*41.6666</f>
        <v>79.166540000000026</v>
      </c>
      <c r="M38" s="41">
        <v>4</v>
      </c>
      <c r="N38" s="41">
        <f t="shared" ref="N38:N69" si="9">(M38-0)*2.2222</f>
        <v>8.8887999999999998</v>
      </c>
      <c r="O38" s="41">
        <v>14</v>
      </c>
      <c r="P38" s="41">
        <f t="shared" ref="P38:P69" si="10">(O38-4)*4.7619</f>
        <v>47.619</v>
      </c>
      <c r="Q38" s="40">
        <v>7.8</v>
      </c>
      <c r="R38" s="41">
        <f t="shared" ref="R38:R69" si="11">(9.8-Q38)*38.4615</f>
        <v>76.92300000000003</v>
      </c>
      <c r="S38" s="41">
        <v>200</v>
      </c>
      <c r="T38" s="41">
        <f t="shared" ref="T38:T69" si="12">(S38-145)*1.1236</f>
        <v>61.797999999999995</v>
      </c>
      <c r="U38" s="40">
        <v>56</v>
      </c>
      <c r="V38" s="41">
        <f t="shared" ref="V38:V69" si="13">(U38-27)*2.3806</f>
        <v>69.037399999999991</v>
      </c>
      <c r="W38" s="42"/>
      <c r="X38" s="81"/>
      <c r="Y38" s="92">
        <v>6.6770833333333335E-3</v>
      </c>
      <c r="Z38" s="41">
        <v>576</v>
      </c>
      <c r="AA38" s="43"/>
      <c r="AB38" s="41">
        <f t="shared" ref="AB38:AB69" si="14">(979-Z38)*0.2128</f>
        <v>85.758399999999995</v>
      </c>
      <c r="AC38" s="81">
        <f t="shared" ref="AC38:AC69" si="15">SUM(L38,N38,P38,R38,T38,V38,X38,AB38)</f>
        <v>429.19114000000002</v>
      </c>
      <c r="AD38" s="44"/>
    </row>
    <row r="39" spans="1:30" s="45" customFormat="1" ht="18.75" x14ac:dyDescent="0.3">
      <c r="A39" s="47">
        <v>34</v>
      </c>
      <c r="B39" s="61">
        <v>89</v>
      </c>
      <c r="C39" s="80" t="s">
        <v>309</v>
      </c>
      <c r="D39" s="80" t="s">
        <v>310</v>
      </c>
      <c r="E39" s="84"/>
      <c r="F39" s="80" t="s">
        <v>412</v>
      </c>
      <c r="G39" s="1" t="s">
        <v>14</v>
      </c>
      <c r="H39" s="1" t="s">
        <v>15</v>
      </c>
      <c r="I39" s="80" t="s">
        <v>317</v>
      </c>
      <c r="J39" s="86">
        <v>5.3</v>
      </c>
      <c r="K39" s="84"/>
      <c r="L39" s="41">
        <f t="shared" si="8"/>
        <v>66.666560000000032</v>
      </c>
      <c r="M39" s="41">
        <v>16</v>
      </c>
      <c r="N39" s="41">
        <f t="shared" si="9"/>
        <v>35.555199999999999</v>
      </c>
      <c r="O39" s="41">
        <v>21</v>
      </c>
      <c r="P39" s="41">
        <f t="shared" si="10"/>
        <v>80.952299999999994</v>
      </c>
      <c r="Q39" s="70">
        <v>8.1999999999999993</v>
      </c>
      <c r="R39" s="41">
        <f t="shared" si="11"/>
        <v>61.538400000000053</v>
      </c>
      <c r="S39" s="41">
        <v>195</v>
      </c>
      <c r="T39" s="41">
        <f t="shared" si="12"/>
        <v>56.18</v>
      </c>
      <c r="U39" s="40">
        <v>52</v>
      </c>
      <c r="V39" s="41">
        <f t="shared" si="13"/>
        <v>59.514999999999993</v>
      </c>
      <c r="W39" s="42"/>
      <c r="X39" s="81"/>
      <c r="Y39" s="92">
        <v>7.6203703703703702E-3</v>
      </c>
      <c r="Z39" s="41">
        <v>658</v>
      </c>
      <c r="AA39" s="43"/>
      <c r="AB39" s="41">
        <f t="shared" si="14"/>
        <v>68.308799999999991</v>
      </c>
      <c r="AC39" s="81">
        <f t="shared" si="15"/>
        <v>428.71626000000003</v>
      </c>
      <c r="AD39" s="44"/>
    </row>
    <row r="40" spans="1:30" s="45" customFormat="1" ht="18.75" x14ac:dyDescent="0.3">
      <c r="A40" s="47">
        <v>35</v>
      </c>
      <c r="B40" s="61">
        <v>347</v>
      </c>
      <c r="C40" s="80" t="s">
        <v>303</v>
      </c>
      <c r="D40" s="80" t="s">
        <v>304</v>
      </c>
      <c r="E40" s="84"/>
      <c r="F40" s="80" t="s">
        <v>410</v>
      </c>
      <c r="G40" s="1" t="s">
        <v>14</v>
      </c>
      <c r="H40" s="1" t="s">
        <v>15</v>
      </c>
      <c r="I40" s="80" t="s">
        <v>321</v>
      </c>
      <c r="J40" s="88">
        <v>5</v>
      </c>
      <c r="K40" s="84"/>
      <c r="L40" s="41">
        <f t="shared" si="8"/>
        <v>79.166540000000026</v>
      </c>
      <c r="M40" s="41">
        <v>23</v>
      </c>
      <c r="N40" s="41">
        <f t="shared" si="9"/>
        <v>51.110599999999998</v>
      </c>
      <c r="O40" s="41">
        <v>6</v>
      </c>
      <c r="P40" s="41">
        <f t="shared" si="10"/>
        <v>9.5237999999999996</v>
      </c>
      <c r="Q40" s="40">
        <v>7.6</v>
      </c>
      <c r="R40" s="41">
        <f t="shared" si="11"/>
        <v>84.615300000000047</v>
      </c>
      <c r="S40" s="41">
        <v>189</v>
      </c>
      <c r="T40" s="41">
        <f t="shared" si="12"/>
        <v>49.438399999999994</v>
      </c>
      <c r="U40" s="40">
        <v>57</v>
      </c>
      <c r="V40" s="41">
        <f t="shared" si="13"/>
        <v>71.417999999999992</v>
      </c>
      <c r="W40" s="42"/>
      <c r="X40" s="81"/>
      <c r="Y40" s="92">
        <v>6.9444444444444441E-3</v>
      </c>
      <c r="Z40" s="41">
        <v>592</v>
      </c>
      <c r="AA40" s="43"/>
      <c r="AB40" s="41">
        <f t="shared" si="14"/>
        <v>82.3536</v>
      </c>
      <c r="AC40" s="81">
        <f t="shared" si="15"/>
        <v>427.62624000000005</v>
      </c>
      <c r="AD40" s="44"/>
    </row>
    <row r="41" spans="1:30" s="45" customFormat="1" ht="18.75" x14ac:dyDescent="0.3">
      <c r="A41" s="84">
        <v>36</v>
      </c>
      <c r="B41" s="61">
        <v>68</v>
      </c>
      <c r="C41" s="80" t="s">
        <v>241</v>
      </c>
      <c r="D41" s="80" t="s">
        <v>242</v>
      </c>
      <c r="E41" s="84"/>
      <c r="F41" s="80" t="s">
        <v>387</v>
      </c>
      <c r="G41" s="1" t="s">
        <v>14</v>
      </c>
      <c r="H41" s="1" t="s">
        <v>15</v>
      </c>
      <c r="I41" s="80" t="s">
        <v>321</v>
      </c>
      <c r="J41" s="88">
        <v>5</v>
      </c>
      <c r="K41" s="84"/>
      <c r="L41" s="41">
        <f t="shared" si="8"/>
        <v>79.166540000000026</v>
      </c>
      <c r="M41" s="41">
        <v>8</v>
      </c>
      <c r="N41" s="41">
        <f t="shared" si="9"/>
        <v>17.7776</v>
      </c>
      <c r="O41" s="41">
        <v>19</v>
      </c>
      <c r="P41" s="41">
        <f t="shared" si="10"/>
        <v>71.4285</v>
      </c>
      <c r="Q41" s="40">
        <v>7.9</v>
      </c>
      <c r="R41" s="41">
        <f t="shared" si="11"/>
        <v>73.076850000000022</v>
      </c>
      <c r="S41" s="41">
        <v>185</v>
      </c>
      <c r="T41" s="41">
        <f t="shared" si="12"/>
        <v>44.943999999999996</v>
      </c>
      <c r="U41" s="40">
        <v>51</v>
      </c>
      <c r="V41" s="41">
        <f t="shared" si="13"/>
        <v>57.134399999999999</v>
      </c>
      <c r="W41" s="42"/>
      <c r="X41" s="81"/>
      <c r="Y41" s="92">
        <v>6.7465277777777775E-3</v>
      </c>
      <c r="Z41" s="41">
        <v>600</v>
      </c>
      <c r="AA41" s="43"/>
      <c r="AB41" s="41">
        <f t="shared" si="14"/>
        <v>80.651200000000003</v>
      </c>
      <c r="AC41" s="81">
        <f t="shared" si="15"/>
        <v>424.17909000000009</v>
      </c>
      <c r="AD41" s="44"/>
    </row>
    <row r="42" spans="1:30" s="45" customFormat="1" ht="18.75" x14ac:dyDescent="0.3">
      <c r="A42" s="47">
        <v>37</v>
      </c>
      <c r="B42" s="61">
        <v>41</v>
      </c>
      <c r="C42" s="80" t="s">
        <v>156</v>
      </c>
      <c r="D42" s="80" t="s">
        <v>157</v>
      </c>
      <c r="E42" s="2" t="s">
        <v>13</v>
      </c>
      <c r="F42" s="80" t="s">
        <v>351</v>
      </c>
      <c r="G42" s="1" t="s">
        <v>14</v>
      </c>
      <c r="H42" s="1" t="s">
        <v>15</v>
      </c>
      <c r="I42" s="80" t="s">
        <v>62</v>
      </c>
      <c r="J42" s="62">
        <v>4.7</v>
      </c>
      <c r="K42" s="41"/>
      <c r="L42" s="41">
        <f t="shared" si="8"/>
        <v>91.66652000000002</v>
      </c>
      <c r="M42" s="41">
        <v>10</v>
      </c>
      <c r="N42" s="41">
        <f t="shared" si="9"/>
        <v>22.222000000000001</v>
      </c>
      <c r="O42" s="41">
        <v>15</v>
      </c>
      <c r="P42" s="41">
        <f t="shared" si="10"/>
        <v>52.380899999999997</v>
      </c>
      <c r="Q42" s="40">
        <v>7.4</v>
      </c>
      <c r="R42" s="41">
        <f t="shared" si="11"/>
        <v>92.307600000000022</v>
      </c>
      <c r="S42" s="41">
        <v>185</v>
      </c>
      <c r="T42" s="41">
        <f t="shared" si="12"/>
        <v>44.943999999999996</v>
      </c>
      <c r="U42" s="40">
        <v>44</v>
      </c>
      <c r="V42" s="41">
        <f t="shared" si="13"/>
        <v>40.470199999999998</v>
      </c>
      <c r="W42" s="42"/>
      <c r="X42" s="81"/>
      <c r="Y42" s="92">
        <v>7.1018518518518522E-3</v>
      </c>
      <c r="Z42" s="41">
        <v>613</v>
      </c>
      <c r="AA42" s="43"/>
      <c r="AB42" s="41">
        <f t="shared" si="14"/>
        <v>77.884799999999998</v>
      </c>
      <c r="AC42" s="81">
        <f t="shared" si="15"/>
        <v>421.87602000000004</v>
      </c>
      <c r="AD42" s="44"/>
    </row>
    <row r="43" spans="1:30" s="45" customFormat="1" ht="18.75" x14ac:dyDescent="0.3">
      <c r="A43" s="47">
        <v>38</v>
      </c>
      <c r="B43" s="61">
        <v>22</v>
      </c>
      <c r="C43" s="80" t="s">
        <v>138</v>
      </c>
      <c r="D43" s="80" t="s">
        <v>139</v>
      </c>
      <c r="E43" s="2" t="s">
        <v>13</v>
      </c>
      <c r="F43" s="80" t="s">
        <v>342</v>
      </c>
      <c r="G43" s="1" t="s">
        <v>14</v>
      </c>
      <c r="H43" s="1" t="s">
        <v>15</v>
      </c>
      <c r="I43" s="80" t="s">
        <v>319</v>
      </c>
      <c r="J43" s="62">
        <v>5</v>
      </c>
      <c r="K43" s="41"/>
      <c r="L43" s="41">
        <f t="shared" si="8"/>
        <v>79.166540000000026</v>
      </c>
      <c r="M43" s="41">
        <v>2</v>
      </c>
      <c r="N43" s="41">
        <f t="shared" si="9"/>
        <v>4.4443999999999999</v>
      </c>
      <c r="O43" s="41">
        <v>9</v>
      </c>
      <c r="P43" s="41">
        <f t="shared" si="10"/>
        <v>23.8095</v>
      </c>
      <c r="Q43" s="40">
        <v>7.9</v>
      </c>
      <c r="R43" s="41">
        <f t="shared" si="11"/>
        <v>73.076850000000022</v>
      </c>
      <c r="S43" s="41">
        <v>198</v>
      </c>
      <c r="T43" s="41">
        <f t="shared" si="12"/>
        <v>59.550799999999995</v>
      </c>
      <c r="U43" s="40">
        <v>64</v>
      </c>
      <c r="V43" s="41">
        <f t="shared" si="13"/>
        <v>88.0822</v>
      </c>
      <c r="W43" s="42"/>
      <c r="X43" s="81"/>
      <c r="Y43" s="92">
        <v>6.3912037037037036E-3</v>
      </c>
      <c r="Z43" s="41">
        <v>552</v>
      </c>
      <c r="AA43" s="43"/>
      <c r="AB43" s="41">
        <f t="shared" si="14"/>
        <v>90.865600000000001</v>
      </c>
      <c r="AC43" s="81">
        <f t="shared" si="15"/>
        <v>418.99589000000003</v>
      </c>
      <c r="AD43" s="44"/>
    </row>
    <row r="44" spans="1:30" s="45" customFormat="1" ht="18.75" x14ac:dyDescent="0.3">
      <c r="A44" s="84">
        <v>39</v>
      </c>
      <c r="B44" s="61">
        <v>21</v>
      </c>
      <c r="C44" s="80" t="s">
        <v>126</v>
      </c>
      <c r="D44" s="80" t="s">
        <v>127</v>
      </c>
      <c r="E44" s="2" t="s">
        <v>26</v>
      </c>
      <c r="F44" s="80" t="s">
        <v>338</v>
      </c>
      <c r="G44" s="1" t="s">
        <v>14</v>
      </c>
      <c r="H44" s="1" t="s">
        <v>15</v>
      </c>
      <c r="I44" s="80" t="s">
        <v>315</v>
      </c>
      <c r="J44" s="63">
        <v>4.7</v>
      </c>
      <c r="K44" s="47"/>
      <c r="L44" s="41">
        <f t="shared" si="8"/>
        <v>91.66652000000002</v>
      </c>
      <c r="M44" s="41">
        <v>16</v>
      </c>
      <c r="N44" s="41">
        <f t="shared" si="9"/>
        <v>35.555199999999999</v>
      </c>
      <c r="O44" s="41">
        <v>17</v>
      </c>
      <c r="P44" s="41">
        <f t="shared" si="10"/>
        <v>61.904699999999998</v>
      </c>
      <c r="Q44" s="40">
        <v>7.6</v>
      </c>
      <c r="R44" s="41">
        <f t="shared" si="11"/>
        <v>84.615300000000047</v>
      </c>
      <c r="S44" s="41">
        <v>178</v>
      </c>
      <c r="T44" s="41">
        <f t="shared" si="12"/>
        <v>37.078800000000001</v>
      </c>
      <c r="U44" s="40">
        <v>39</v>
      </c>
      <c r="V44" s="41">
        <f t="shared" si="13"/>
        <v>28.5672</v>
      </c>
      <c r="W44" s="42"/>
      <c r="X44" s="81"/>
      <c r="Y44" s="91">
        <v>7.0960648148148155E-3</v>
      </c>
      <c r="Z44" s="47">
        <v>613</v>
      </c>
      <c r="AA44" s="46"/>
      <c r="AB44" s="41">
        <f t="shared" si="14"/>
        <v>77.884799999999998</v>
      </c>
      <c r="AC44" s="81">
        <f t="shared" si="15"/>
        <v>417.2725200000001</v>
      </c>
      <c r="AD44" s="44"/>
    </row>
    <row r="45" spans="1:30" s="83" customFormat="1" ht="18.75" x14ac:dyDescent="0.3">
      <c r="A45" s="47">
        <v>40</v>
      </c>
      <c r="B45" s="61">
        <v>3</v>
      </c>
      <c r="C45" s="80" t="s">
        <v>222</v>
      </c>
      <c r="D45" s="80" t="s">
        <v>223</v>
      </c>
      <c r="E45" s="41"/>
      <c r="F45" s="89" t="s">
        <v>611</v>
      </c>
      <c r="G45" s="1" t="s">
        <v>14</v>
      </c>
      <c r="H45" s="1" t="s">
        <v>15</v>
      </c>
      <c r="I45" s="80" t="s">
        <v>109</v>
      </c>
      <c r="J45" s="62">
        <v>5</v>
      </c>
      <c r="K45" s="41"/>
      <c r="L45" s="41">
        <f t="shared" si="8"/>
        <v>79.166540000000026</v>
      </c>
      <c r="M45" s="41">
        <v>16</v>
      </c>
      <c r="N45" s="41">
        <f t="shared" si="9"/>
        <v>35.555199999999999</v>
      </c>
      <c r="O45" s="41">
        <v>10</v>
      </c>
      <c r="P45" s="41">
        <f t="shared" si="10"/>
        <v>28.571399999999997</v>
      </c>
      <c r="Q45" s="70">
        <v>7.6</v>
      </c>
      <c r="R45" s="41">
        <f t="shared" si="11"/>
        <v>84.615300000000047</v>
      </c>
      <c r="S45" s="41">
        <v>183</v>
      </c>
      <c r="T45" s="41">
        <f t="shared" si="12"/>
        <v>42.696799999999996</v>
      </c>
      <c r="U45" s="40">
        <v>54</v>
      </c>
      <c r="V45" s="41">
        <f t="shared" si="13"/>
        <v>64.276199999999989</v>
      </c>
      <c r="W45" s="42"/>
      <c r="X45" s="81"/>
      <c r="Y45" s="92">
        <v>6.9687500000000001E-3</v>
      </c>
      <c r="Z45" s="41">
        <v>602</v>
      </c>
      <c r="AA45" s="43"/>
      <c r="AB45" s="41">
        <f t="shared" si="14"/>
        <v>80.2256</v>
      </c>
      <c r="AC45" s="81">
        <f t="shared" si="15"/>
        <v>415.1070400000001</v>
      </c>
      <c r="AD45" s="60"/>
    </row>
    <row r="46" spans="1:30" s="45" customFormat="1" ht="18.75" x14ac:dyDescent="0.3">
      <c r="A46" s="47">
        <v>41</v>
      </c>
      <c r="B46" s="61">
        <v>73</v>
      </c>
      <c r="C46" s="80" t="s">
        <v>237</v>
      </c>
      <c r="D46" s="80" t="s">
        <v>238</v>
      </c>
      <c r="E46" s="84"/>
      <c r="F46" s="80" t="s">
        <v>385</v>
      </c>
      <c r="G46" s="1" t="s">
        <v>14</v>
      </c>
      <c r="H46" s="1" t="s">
        <v>15</v>
      </c>
      <c r="I46" s="80" t="s">
        <v>327</v>
      </c>
      <c r="J46" s="84">
        <v>5.3</v>
      </c>
      <c r="K46" s="84"/>
      <c r="L46" s="41">
        <f t="shared" si="8"/>
        <v>66.666560000000032</v>
      </c>
      <c r="M46" s="41">
        <v>12</v>
      </c>
      <c r="N46" s="41">
        <f t="shared" si="9"/>
        <v>26.666399999999999</v>
      </c>
      <c r="O46" s="41">
        <v>23</v>
      </c>
      <c r="P46" s="41">
        <f t="shared" si="10"/>
        <v>90.476100000000002</v>
      </c>
      <c r="Q46" s="40">
        <v>8</v>
      </c>
      <c r="R46" s="41">
        <f t="shared" si="11"/>
        <v>69.230700000000027</v>
      </c>
      <c r="S46" s="41">
        <v>184</v>
      </c>
      <c r="T46" s="41">
        <f t="shared" si="12"/>
        <v>43.820399999999999</v>
      </c>
      <c r="U46" s="40">
        <v>41</v>
      </c>
      <c r="V46" s="41">
        <f t="shared" si="13"/>
        <v>33.328399999999995</v>
      </c>
      <c r="W46" s="42"/>
      <c r="X46" s="81"/>
      <c r="Y46" s="41" t="s">
        <v>633</v>
      </c>
      <c r="Z46" s="41">
        <v>580</v>
      </c>
      <c r="AA46" s="43"/>
      <c r="AB46" s="41">
        <f t="shared" si="14"/>
        <v>84.907199999999989</v>
      </c>
      <c r="AC46" s="81">
        <f t="shared" si="15"/>
        <v>415.09576000000004</v>
      </c>
      <c r="AD46" s="44"/>
    </row>
    <row r="47" spans="1:30" s="45" customFormat="1" ht="18.75" x14ac:dyDescent="0.3">
      <c r="A47" s="84">
        <v>42</v>
      </c>
      <c r="B47" s="61">
        <v>48</v>
      </c>
      <c r="C47" s="80" t="s">
        <v>253</v>
      </c>
      <c r="D47" s="80" t="s">
        <v>254</v>
      </c>
      <c r="E47" s="84"/>
      <c r="F47" s="80" t="s">
        <v>392</v>
      </c>
      <c r="G47" s="1" t="s">
        <v>14</v>
      </c>
      <c r="H47" s="1" t="s">
        <v>15</v>
      </c>
      <c r="I47" s="80" t="s">
        <v>22</v>
      </c>
      <c r="J47" s="87">
        <v>5</v>
      </c>
      <c r="K47" s="84"/>
      <c r="L47" s="41">
        <f t="shared" si="8"/>
        <v>79.166540000000026</v>
      </c>
      <c r="M47" s="41">
        <v>16</v>
      </c>
      <c r="N47" s="41">
        <f t="shared" si="9"/>
        <v>35.555199999999999</v>
      </c>
      <c r="O47" s="41">
        <v>12</v>
      </c>
      <c r="P47" s="41">
        <f t="shared" si="10"/>
        <v>38.095199999999998</v>
      </c>
      <c r="Q47" s="40">
        <v>7.9</v>
      </c>
      <c r="R47" s="41">
        <f t="shared" si="11"/>
        <v>73.076850000000022</v>
      </c>
      <c r="S47" s="41">
        <v>201</v>
      </c>
      <c r="T47" s="41">
        <f t="shared" si="12"/>
        <v>62.921599999999998</v>
      </c>
      <c r="U47" s="40">
        <v>49</v>
      </c>
      <c r="V47" s="41">
        <f t="shared" si="13"/>
        <v>52.373199999999997</v>
      </c>
      <c r="W47" s="42"/>
      <c r="X47" s="81"/>
      <c r="Y47" s="92">
        <v>7.4236111111111109E-3</v>
      </c>
      <c r="Z47" s="41">
        <v>641</v>
      </c>
      <c r="AA47" s="43"/>
      <c r="AB47" s="41">
        <f t="shared" si="14"/>
        <v>71.926400000000001</v>
      </c>
      <c r="AC47" s="81">
        <f t="shared" si="15"/>
        <v>413.11499000000003</v>
      </c>
      <c r="AD47" s="44"/>
    </row>
    <row r="48" spans="1:30" s="45" customFormat="1" ht="18.75" x14ac:dyDescent="0.3">
      <c r="A48" s="47">
        <v>43</v>
      </c>
      <c r="B48" s="61">
        <v>92</v>
      </c>
      <c r="C48" s="80" t="s">
        <v>150</v>
      </c>
      <c r="D48" s="80" t="s">
        <v>151</v>
      </c>
      <c r="E48" s="2" t="s">
        <v>20</v>
      </c>
      <c r="F48" s="80" t="s">
        <v>348</v>
      </c>
      <c r="G48" s="1" t="s">
        <v>14</v>
      </c>
      <c r="H48" s="1" t="s">
        <v>15</v>
      </c>
      <c r="I48" s="80" t="s">
        <v>321</v>
      </c>
      <c r="J48" s="40">
        <v>5.0999999999999996</v>
      </c>
      <c r="K48" s="47"/>
      <c r="L48" s="41">
        <f t="shared" si="8"/>
        <v>74.999880000000033</v>
      </c>
      <c r="M48" s="41">
        <v>11</v>
      </c>
      <c r="N48" s="41">
        <f t="shared" si="9"/>
        <v>24.444199999999999</v>
      </c>
      <c r="O48" s="41">
        <v>19</v>
      </c>
      <c r="P48" s="41">
        <f t="shared" si="10"/>
        <v>71.4285</v>
      </c>
      <c r="Q48" s="40">
        <v>7.7</v>
      </c>
      <c r="R48" s="41">
        <f t="shared" si="11"/>
        <v>80.769150000000025</v>
      </c>
      <c r="S48" s="41">
        <v>180</v>
      </c>
      <c r="T48" s="41">
        <f t="shared" si="12"/>
        <v>39.326000000000001</v>
      </c>
      <c r="U48" s="40">
        <v>45</v>
      </c>
      <c r="V48" s="41">
        <f t="shared" si="13"/>
        <v>42.8508</v>
      </c>
      <c r="W48" s="42"/>
      <c r="X48" s="81"/>
      <c r="Y48" s="92">
        <v>6.7581018518518519E-3</v>
      </c>
      <c r="Z48" s="41">
        <v>613</v>
      </c>
      <c r="AA48" s="43"/>
      <c r="AB48" s="41">
        <f t="shared" si="14"/>
        <v>77.884799999999998</v>
      </c>
      <c r="AC48" s="81">
        <f t="shared" si="15"/>
        <v>411.70333000000005</v>
      </c>
      <c r="AD48" s="44"/>
    </row>
    <row r="49" spans="1:30" s="45" customFormat="1" ht="18.75" x14ac:dyDescent="0.3">
      <c r="A49" s="47">
        <v>44</v>
      </c>
      <c r="B49" s="61">
        <v>96</v>
      </c>
      <c r="C49" s="80" t="s">
        <v>259</v>
      </c>
      <c r="D49" s="80" t="s">
        <v>260</v>
      </c>
      <c r="E49" s="84"/>
      <c r="F49" s="80" t="s">
        <v>394</v>
      </c>
      <c r="G49" s="1" t="s">
        <v>14</v>
      </c>
      <c r="H49" s="1" t="s">
        <v>15</v>
      </c>
      <c r="I49" s="80" t="s">
        <v>25</v>
      </c>
      <c r="J49" s="87">
        <v>5</v>
      </c>
      <c r="K49" s="84"/>
      <c r="L49" s="41">
        <f t="shared" si="8"/>
        <v>79.166540000000026</v>
      </c>
      <c r="M49" s="41">
        <v>27</v>
      </c>
      <c r="N49" s="41">
        <f t="shared" si="9"/>
        <v>59.999400000000001</v>
      </c>
      <c r="O49" s="41">
        <v>8</v>
      </c>
      <c r="P49" s="41">
        <f t="shared" si="10"/>
        <v>19.047599999999999</v>
      </c>
      <c r="Q49" s="40">
        <v>7.7</v>
      </c>
      <c r="R49" s="41">
        <f t="shared" si="11"/>
        <v>80.769150000000025</v>
      </c>
      <c r="S49" s="41">
        <v>175</v>
      </c>
      <c r="T49" s="41">
        <f t="shared" si="12"/>
        <v>33.707999999999998</v>
      </c>
      <c r="U49" s="40">
        <v>54</v>
      </c>
      <c r="V49" s="41">
        <f t="shared" si="13"/>
        <v>64.276199999999989</v>
      </c>
      <c r="W49" s="42"/>
      <c r="X49" s="81"/>
      <c r="Y49" s="92">
        <v>7.1666666666666675E-3</v>
      </c>
      <c r="Z49" s="41">
        <v>629</v>
      </c>
      <c r="AA49" s="43"/>
      <c r="AB49" s="41">
        <f t="shared" si="14"/>
        <v>74.47999999999999</v>
      </c>
      <c r="AC49" s="81">
        <f t="shared" si="15"/>
        <v>411.44689000000005</v>
      </c>
      <c r="AD49" s="44"/>
    </row>
    <row r="50" spans="1:30" s="45" customFormat="1" ht="18.75" x14ac:dyDescent="0.3">
      <c r="A50" s="84">
        <v>45</v>
      </c>
      <c r="B50" s="61">
        <v>9</v>
      </c>
      <c r="C50" s="80" t="s">
        <v>56</v>
      </c>
      <c r="D50" s="80" t="s">
        <v>57</v>
      </c>
      <c r="E50" s="2" t="s">
        <v>13</v>
      </c>
      <c r="F50" s="80" t="s">
        <v>58</v>
      </c>
      <c r="G50" s="1" t="s">
        <v>14</v>
      </c>
      <c r="H50" s="1" t="s">
        <v>15</v>
      </c>
      <c r="I50" s="80" t="s">
        <v>22</v>
      </c>
      <c r="J50" s="40">
        <v>5</v>
      </c>
      <c r="K50" s="41"/>
      <c r="L50" s="41">
        <f t="shared" si="8"/>
        <v>79.166540000000026</v>
      </c>
      <c r="M50" s="41">
        <v>20</v>
      </c>
      <c r="N50" s="41">
        <f t="shared" si="9"/>
        <v>44.444000000000003</v>
      </c>
      <c r="O50" s="41">
        <v>14</v>
      </c>
      <c r="P50" s="41">
        <f t="shared" si="10"/>
        <v>47.619</v>
      </c>
      <c r="Q50" s="40">
        <v>8.1999999999999993</v>
      </c>
      <c r="R50" s="41">
        <f t="shared" si="11"/>
        <v>61.538400000000053</v>
      </c>
      <c r="S50" s="41">
        <v>185</v>
      </c>
      <c r="T50" s="41">
        <f t="shared" si="12"/>
        <v>44.943999999999996</v>
      </c>
      <c r="U50" s="40">
        <v>51</v>
      </c>
      <c r="V50" s="41">
        <f t="shared" si="13"/>
        <v>57.134399999999999</v>
      </c>
      <c r="W50" s="42"/>
      <c r="X50" s="81"/>
      <c r="Y50" s="92">
        <v>7.3124999999999996E-3</v>
      </c>
      <c r="Z50" s="41">
        <v>631</v>
      </c>
      <c r="AA50" s="43"/>
      <c r="AB50" s="41">
        <f t="shared" si="14"/>
        <v>74.054400000000001</v>
      </c>
      <c r="AC50" s="81">
        <f t="shared" si="15"/>
        <v>408.90074000000004</v>
      </c>
      <c r="AD50" s="44"/>
    </row>
    <row r="51" spans="1:30" s="45" customFormat="1" ht="18.75" x14ac:dyDescent="0.3">
      <c r="A51" s="47">
        <v>46</v>
      </c>
      <c r="B51" s="61">
        <v>385</v>
      </c>
      <c r="C51" s="80" t="s">
        <v>277</v>
      </c>
      <c r="D51" s="80" t="s">
        <v>278</v>
      </c>
      <c r="E51" s="84"/>
      <c r="F51" s="89" t="s">
        <v>615</v>
      </c>
      <c r="G51" s="1" t="s">
        <v>14</v>
      </c>
      <c r="H51" s="1" t="s">
        <v>15</v>
      </c>
      <c r="I51" s="80" t="s">
        <v>25</v>
      </c>
      <c r="J51" s="84">
        <v>5.4</v>
      </c>
      <c r="K51" s="84"/>
      <c r="L51" s="41">
        <f t="shared" si="8"/>
        <v>62.499900000000004</v>
      </c>
      <c r="M51" s="41">
        <v>19</v>
      </c>
      <c r="N51" s="41">
        <f t="shared" si="9"/>
        <v>42.221800000000002</v>
      </c>
      <c r="O51" s="41">
        <v>22</v>
      </c>
      <c r="P51" s="41">
        <f t="shared" si="10"/>
        <v>85.714199999999991</v>
      </c>
      <c r="Q51" s="40">
        <v>8.1999999999999993</v>
      </c>
      <c r="R51" s="41">
        <f t="shared" si="11"/>
        <v>61.538400000000053</v>
      </c>
      <c r="S51" s="41">
        <v>175</v>
      </c>
      <c r="T51" s="41">
        <f t="shared" si="12"/>
        <v>33.707999999999998</v>
      </c>
      <c r="U51" s="40">
        <v>42</v>
      </c>
      <c r="V51" s="41">
        <f t="shared" si="13"/>
        <v>35.708999999999996</v>
      </c>
      <c r="W51" s="42"/>
      <c r="X51" s="81"/>
      <c r="Y51" s="92">
        <v>6.6539351851851855E-3</v>
      </c>
      <c r="Z51" s="41">
        <v>574</v>
      </c>
      <c r="AA51" s="43"/>
      <c r="AB51" s="41">
        <f t="shared" si="14"/>
        <v>86.183999999999997</v>
      </c>
      <c r="AC51" s="81">
        <f t="shared" si="15"/>
        <v>407.57530000000008</v>
      </c>
      <c r="AD51" s="44"/>
    </row>
    <row r="52" spans="1:30" s="45" customFormat="1" ht="18.75" x14ac:dyDescent="0.3">
      <c r="A52" s="47">
        <v>47</v>
      </c>
      <c r="B52" s="61">
        <v>93</v>
      </c>
      <c r="C52" s="80" t="s">
        <v>224</v>
      </c>
      <c r="D52" s="80" t="s">
        <v>225</v>
      </c>
      <c r="E52" s="84"/>
      <c r="F52" s="80" t="s">
        <v>378</v>
      </c>
      <c r="G52" s="1" t="s">
        <v>14</v>
      </c>
      <c r="H52" s="1" t="s">
        <v>15</v>
      </c>
      <c r="I52" s="80" t="s">
        <v>24</v>
      </c>
      <c r="J52" s="84">
        <v>4.8</v>
      </c>
      <c r="K52" s="84"/>
      <c r="L52" s="41">
        <f t="shared" si="8"/>
        <v>87.499860000000027</v>
      </c>
      <c r="M52" s="41">
        <v>5</v>
      </c>
      <c r="N52" s="41">
        <f t="shared" si="9"/>
        <v>11.111000000000001</v>
      </c>
      <c r="O52" s="41">
        <v>15</v>
      </c>
      <c r="P52" s="41">
        <f t="shared" si="10"/>
        <v>52.380899999999997</v>
      </c>
      <c r="Q52" s="40">
        <v>7.8</v>
      </c>
      <c r="R52" s="41">
        <f t="shared" si="11"/>
        <v>76.92300000000003</v>
      </c>
      <c r="S52" s="41">
        <v>185</v>
      </c>
      <c r="T52" s="41">
        <f t="shared" si="12"/>
        <v>44.943999999999996</v>
      </c>
      <c r="U52" s="40">
        <v>48</v>
      </c>
      <c r="V52" s="41">
        <f t="shared" si="13"/>
        <v>49.992599999999996</v>
      </c>
      <c r="W52" s="42"/>
      <c r="X52" s="81"/>
      <c r="Y52" s="92">
        <v>6.7835648148148143E-3</v>
      </c>
      <c r="Z52" s="41">
        <v>589</v>
      </c>
      <c r="AA52" s="43"/>
      <c r="AB52" s="41">
        <f t="shared" si="14"/>
        <v>82.99199999999999</v>
      </c>
      <c r="AC52" s="81">
        <f t="shared" si="15"/>
        <v>405.84336000000008</v>
      </c>
      <c r="AD52" s="44"/>
    </row>
    <row r="53" spans="1:30" s="45" customFormat="1" ht="18.75" x14ac:dyDescent="0.3">
      <c r="A53" s="84">
        <v>48</v>
      </c>
      <c r="B53" s="61">
        <v>47</v>
      </c>
      <c r="C53" s="80" t="s">
        <v>59</v>
      </c>
      <c r="D53" s="80" t="s">
        <v>60</v>
      </c>
      <c r="E53" s="84"/>
      <c r="F53" s="80" t="s">
        <v>61</v>
      </c>
      <c r="G53" s="1" t="s">
        <v>14</v>
      </c>
      <c r="H53" s="1" t="s">
        <v>15</v>
      </c>
      <c r="I53" s="80" t="s">
        <v>22</v>
      </c>
      <c r="J53" s="84">
        <v>5.2</v>
      </c>
      <c r="K53" s="84"/>
      <c r="L53" s="41">
        <f t="shared" si="8"/>
        <v>70.833220000000011</v>
      </c>
      <c r="M53" s="41">
        <v>14</v>
      </c>
      <c r="N53" s="41">
        <f t="shared" si="9"/>
        <v>31.110799999999998</v>
      </c>
      <c r="O53" s="41">
        <v>19</v>
      </c>
      <c r="P53" s="41">
        <f t="shared" si="10"/>
        <v>71.4285</v>
      </c>
      <c r="Q53" s="40">
        <v>8.1999999999999993</v>
      </c>
      <c r="R53" s="41">
        <f t="shared" si="11"/>
        <v>61.538400000000053</v>
      </c>
      <c r="S53" s="41">
        <v>194</v>
      </c>
      <c r="T53" s="41">
        <f t="shared" si="12"/>
        <v>55.056399999999996</v>
      </c>
      <c r="U53" s="40">
        <v>45</v>
      </c>
      <c r="V53" s="41">
        <f t="shared" si="13"/>
        <v>42.8508</v>
      </c>
      <c r="W53" s="42"/>
      <c r="X53" s="81"/>
      <c r="Y53" s="92">
        <v>7.3773148148148148E-3</v>
      </c>
      <c r="Z53" s="41">
        <v>637</v>
      </c>
      <c r="AA53" s="43"/>
      <c r="AB53" s="41">
        <f t="shared" si="14"/>
        <v>72.777599999999993</v>
      </c>
      <c r="AC53" s="81">
        <f t="shared" si="15"/>
        <v>405.59572000000009</v>
      </c>
      <c r="AD53" s="44"/>
    </row>
    <row r="54" spans="1:30" s="45" customFormat="1" ht="18.75" x14ac:dyDescent="0.3">
      <c r="A54" s="47">
        <v>49</v>
      </c>
      <c r="B54" s="61">
        <v>79</v>
      </c>
      <c r="C54" s="80" t="s">
        <v>295</v>
      </c>
      <c r="D54" s="80" t="s">
        <v>296</v>
      </c>
      <c r="E54" s="84"/>
      <c r="F54" s="89" t="s">
        <v>619</v>
      </c>
      <c r="G54" s="1" t="s">
        <v>14</v>
      </c>
      <c r="H54" s="1" t="s">
        <v>15</v>
      </c>
      <c r="I54" s="80" t="s">
        <v>318</v>
      </c>
      <c r="J54" s="84">
        <v>4.9000000000000004</v>
      </c>
      <c r="K54" s="84"/>
      <c r="L54" s="41">
        <f t="shared" si="8"/>
        <v>83.333200000000005</v>
      </c>
      <c r="M54" s="41">
        <v>12</v>
      </c>
      <c r="N54" s="41">
        <f t="shared" si="9"/>
        <v>26.666399999999999</v>
      </c>
      <c r="O54" s="41">
        <v>15</v>
      </c>
      <c r="P54" s="41">
        <f t="shared" si="10"/>
        <v>52.380899999999997</v>
      </c>
      <c r="Q54" s="40">
        <v>7.8</v>
      </c>
      <c r="R54" s="41">
        <f t="shared" si="11"/>
        <v>76.92300000000003</v>
      </c>
      <c r="S54" s="41">
        <v>196</v>
      </c>
      <c r="T54" s="41">
        <f t="shared" si="12"/>
        <v>57.303599999999996</v>
      </c>
      <c r="U54" s="40">
        <v>38</v>
      </c>
      <c r="V54" s="41">
        <f t="shared" si="13"/>
        <v>26.186599999999999</v>
      </c>
      <c r="W54" s="42"/>
      <c r="X54" s="81"/>
      <c r="Y54" s="92">
        <v>6.9687500000000001E-3</v>
      </c>
      <c r="Z54" s="41">
        <v>602</v>
      </c>
      <c r="AA54" s="43"/>
      <c r="AB54" s="41">
        <f t="shared" si="14"/>
        <v>80.2256</v>
      </c>
      <c r="AC54" s="81">
        <f t="shared" si="15"/>
        <v>403.01929999999999</v>
      </c>
      <c r="AD54" s="44"/>
    </row>
    <row r="55" spans="1:30" ht="18.75" x14ac:dyDescent="0.3">
      <c r="A55" s="47">
        <v>50</v>
      </c>
      <c r="B55" s="61">
        <v>57</v>
      </c>
      <c r="C55" s="80" t="s">
        <v>212</v>
      </c>
      <c r="D55" s="80" t="s">
        <v>213</v>
      </c>
      <c r="E55" s="2" t="s">
        <v>20</v>
      </c>
      <c r="F55" s="89" t="s">
        <v>621</v>
      </c>
      <c r="G55" s="1" t="s">
        <v>14</v>
      </c>
      <c r="H55" s="1" t="s">
        <v>15</v>
      </c>
      <c r="I55" s="80" t="s">
        <v>64</v>
      </c>
      <c r="J55" s="70">
        <v>5</v>
      </c>
      <c r="K55" s="41"/>
      <c r="L55" s="41">
        <f t="shared" si="8"/>
        <v>79.166540000000026</v>
      </c>
      <c r="M55" s="41">
        <v>15</v>
      </c>
      <c r="N55" s="41">
        <f t="shared" si="9"/>
        <v>33.332999999999998</v>
      </c>
      <c r="O55" s="41">
        <v>17</v>
      </c>
      <c r="P55" s="41">
        <f t="shared" si="10"/>
        <v>61.904699999999998</v>
      </c>
      <c r="Q55" s="40">
        <v>7.6</v>
      </c>
      <c r="R55" s="41">
        <f t="shared" si="11"/>
        <v>84.615300000000047</v>
      </c>
      <c r="S55" s="41">
        <v>176</v>
      </c>
      <c r="T55" s="41">
        <f t="shared" si="12"/>
        <v>34.831599999999995</v>
      </c>
      <c r="U55" s="40">
        <v>37</v>
      </c>
      <c r="V55" s="41">
        <f t="shared" si="13"/>
        <v>23.805999999999997</v>
      </c>
      <c r="W55" s="42"/>
      <c r="X55" s="81"/>
      <c r="Y55" s="92">
        <v>6.8333333333333336E-3</v>
      </c>
      <c r="Z55" s="41">
        <v>590</v>
      </c>
      <c r="AA55" s="43"/>
      <c r="AB55" s="41">
        <f t="shared" si="14"/>
        <v>82.779199999999989</v>
      </c>
      <c r="AC55" s="81">
        <f t="shared" si="15"/>
        <v>400.43634000000003</v>
      </c>
    </row>
    <row r="56" spans="1:30" s="60" customFormat="1" ht="18.75" x14ac:dyDescent="0.3">
      <c r="A56" s="84">
        <v>51</v>
      </c>
      <c r="B56" s="61">
        <v>66</v>
      </c>
      <c r="C56" s="80" t="s">
        <v>226</v>
      </c>
      <c r="D56" s="80" t="s">
        <v>227</v>
      </c>
      <c r="E56" s="84"/>
      <c r="F56" s="80" t="s">
        <v>379</v>
      </c>
      <c r="G56" s="1" t="s">
        <v>14</v>
      </c>
      <c r="H56" s="1" t="s">
        <v>15</v>
      </c>
      <c r="I56" s="80" t="s">
        <v>24</v>
      </c>
      <c r="J56" s="84">
        <v>4.9000000000000004</v>
      </c>
      <c r="K56" s="84"/>
      <c r="L56" s="41">
        <f t="shared" si="8"/>
        <v>83.333200000000005</v>
      </c>
      <c r="M56" s="41">
        <v>3</v>
      </c>
      <c r="N56" s="41">
        <f t="shared" si="9"/>
        <v>6.6665999999999999</v>
      </c>
      <c r="O56" s="41">
        <v>16</v>
      </c>
      <c r="P56" s="41">
        <f t="shared" si="10"/>
        <v>57.142799999999994</v>
      </c>
      <c r="Q56" s="40">
        <v>7.8</v>
      </c>
      <c r="R56" s="41">
        <f t="shared" si="11"/>
        <v>76.92300000000003</v>
      </c>
      <c r="S56" s="41">
        <v>192</v>
      </c>
      <c r="T56" s="41">
        <f t="shared" si="12"/>
        <v>52.809199999999997</v>
      </c>
      <c r="U56" s="40">
        <v>46</v>
      </c>
      <c r="V56" s="41">
        <f t="shared" si="13"/>
        <v>45.231399999999994</v>
      </c>
      <c r="W56" s="42"/>
      <c r="X56" s="81"/>
      <c r="Y56" s="92">
        <v>8.4201388888888885E-3</v>
      </c>
      <c r="Z56" s="41">
        <v>612</v>
      </c>
      <c r="AA56" s="43"/>
      <c r="AB56" s="41">
        <f t="shared" si="14"/>
        <v>78.0976</v>
      </c>
      <c r="AC56" s="81">
        <f t="shared" si="15"/>
        <v>400.20380000000006</v>
      </c>
      <c r="AD56" s="44"/>
    </row>
    <row r="57" spans="1:30" s="60" customFormat="1" ht="18.75" x14ac:dyDescent="0.3">
      <c r="A57" s="47">
        <v>52</v>
      </c>
      <c r="B57" s="61">
        <v>16</v>
      </c>
      <c r="C57" s="80" t="s">
        <v>311</v>
      </c>
      <c r="D57" s="85">
        <v>39096</v>
      </c>
      <c r="E57" s="84"/>
      <c r="F57" s="80" t="s">
        <v>413</v>
      </c>
      <c r="G57" s="1" t="s">
        <v>14</v>
      </c>
      <c r="H57" s="1" t="s">
        <v>15</v>
      </c>
      <c r="I57" s="80" t="s">
        <v>315</v>
      </c>
      <c r="J57" s="84">
        <v>5.2</v>
      </c>
      <c r="K57" s="84"/>
      <c r="L57" s="41">
        <f t="shared" si="8"/>
        <v>70.833220000000011</v>
      </c>
      <c r="M57" s="41">
        <v>7</v>
      </c>
      <c r="N57" s="41">
        <f t="shared" si="9"/>
        <v>15.555399999999999</v>
      </c>
      <c r="O57" s="41">
        <v>15</v>
      </c>
      <c r="P57" s="41">
        <f t="shared" si="10"/>
        <v>52.380899999999997</v>
      </c>
      <c r="Q57" s="40">
        <v>7.8</v>
      </c>
      <c r="R57" s="41">
        <f t="shared" si="11"/>
        <v>76.92300000000003</v>
      </c>
      <c r="S57" s="41">
        <v>187</v>
      </c>
      <c r="T57" s="41">
        <f t="shared" si="12"/>
        <v>47.191199999999995</v>
      </c>
      <c r="U57" s="40">
        <v>53</v>
      </c>
      <c r="V57" s="41">
        <f t="shared" si="13"/>
        <v>61.895599999999995</v>
      </c>
      <c r="W57" s="42"/>
      <c r="X57" s="81"/>
      <c r="Y57" s="92">
        <v>7.239583333333334E-3</v>
      </c>
      <c r="Z57" s="41">
        <v>625</v>
      </c>
      <c r="AA57" s="43"/>
      <c r="AB57" s="41">
        <f t="shared" si="14"/>
        <v>75.331199999999995</v>
      </c>
      <c r="AC57" s="81">
        <f t="shared" si="15"/>
        <v>400.11052000000007</v>
      </c>
      <c r="AD57" s="44"/>
    </row>
    <row r="58" spans="1:30" s="60" customFormat="1" ht="18.75" x14ac:dyDescent="0.3">
      <c r="A58" s="47">
        <v>53</v>
      </c>
      <c r="B58" s="61"/>
      <c r="C58" s="80" t="s">
        <v>160</v>
      </c>
      <c r="D58" s="80" t="s">
        <v>161</v>
      </c>
      <c r="E58" s="2"/>
      <c r="F58" s="80" t="s">
        <v>353</v>
      </c>
      <c r="G58" s="1" t="s">
        <v>14</v>
      </c>
      <c r="H58" s="1" t="s">
        <v>15</v>
      </c>
      <c r="I58" s="80" t="s">
        <v>322</v>
      </c>
      <c r="J58" s="40">
        <v>4.8</v>
      </c>
      <c r="K58" s="41"/>
      <c r="L58" s="41">
        <f t="shared" si="8"/>
        <v>87.499860000000027</v>
      </c>
      <c r="M58" s="41">
        <v>20</v>
      </c>
      <c r="N58" s="41">
        <f t="shared" si="9"/>
        <v>44.444000000000003</v>
      </c>
      <c r="O58" s="41">
        <v>6</v>
      </c>
      <c r="P58" s="41">
        <f t="shared" si="10"/>
        <v>9.5237999999999996</v>
      </c>
      <c r="Q58" s="40">
        <v>7.6</v>
      </c>
      <c r="R58" s="41">
        <f t="shared" si="11"/>
        <v>84.615300000000047</v>
      </c>
      <c r="S58" s="41">
        <v>195</v>
      </c>
      <c r="T58" s="41">
        <f t="shared" si="12"/>
        <v>56.18</v>
      </c>
      <c r="U58" s="41">
        <v>46</v>
      </c>
      <c r="V58" s="41">
        <f t="shared" si="13"/>
        <v>45.231399999999994</v>
      </c>
      <c r="W58" s="42"/>
      <c r="X58" s="81"/>
      <c r="Y58" s="93">
        <v>7.5856481481481478E-3</v>
      </c>
      <c r="Z58" s="41">
        <v>655</v>
      </c>
      <c r="AA58" s="43"/>
      <c r="AB58" s="41">
        <f t="shared" si="14"/>
        <v>68.947199999999995</v>
      </c>
      <c r="AC58" s="81">
        <f t="shared" si="15"/>
        <v>396.44156000000009</v>
      </c>
      <c r="AD58" s="44"/>
    </row>
    <row r="59" spans="1:30" ht="18.75" x14ac:dyDescent="0.3">
      <c r="A59" s="84">
        <v>54</v>
      </c>
      <c r="B59" s="61">
        <v>67</v>
      </c>
      <c r="C59" s="80" t="s">
        <v>312</v>
      </c>
      <c r="D59" s="85">
        <v>39096</v>
      </c>
      <c r="E59" s="84"/>
      <c r="F59" s="80" t="s">
        <v>414</v>
      </c>
      <c r="G59" s="1" t="s">
        <v>14</v>
      </c>
      <c r="H59" s="1" t="s">
        <v>15</v>
      </c>
      <c r="I59" s="80" t="s">
        <v>315</v>
      </c>
      <c r="J59" s="84">
        <v>5.0999999999999996</v>
      </c>
      <c r="K59" s="84"/>
      <c r="L59" s="41">
        <f t="shared" si="8"/>
        <v>74.999880000000033</v>
      </c>
      <c r="M59" s="41">
        <v>1</v>
      </c>
      <c r="N59" s="41">
        <f t="shared" si="9"/>
        <v>2.2222</v>
      </c>
      <c r="O59" s="41">
        <v>14</v>
      </c>
      <c r="P59" s="41">
        <f t="shared" si="10"/>
        <v>47.619</v>
      </c>
      <c r="Q59" s="40">
        <v>7.7</v>
      </c>
      <c r="R59" s="41">
        <f t="shared" si="11"/>
        <v>80.769150000000025</v>
      </c>
      <c r="S59" s="41">
        <v>183</v>
      </c>
      <c r="T59" s="41">
        <f t="shared" si="12"/>
        <v>42.696799999999996</v>
      </c>
      <c r="U59" s="40">
        <v>56</v>
      </c>
      <c r="V59" s="41">
        <f t="shared" si="13"/>
        <v>69.037399999999991</v>
      </c>
      <c r="W59" s="42"/>
      <c r="X59" s="81"/>
      <c r="Y59" s="92">
        <v>7.1203703703703707E-3</v>
      </c>
      <c r="Z59" s="41">
        <v>615</v>
      </c>
      <c r="AA59" s="43"/>
      <c r="AB59" s="41">
        <f t="shared" si="14"/>
        <v>77.459199999999996</v>
      </c>
      <c r="AC59" s="81">
        <f t="shared" si="15"/>
        <v>394.80363000000006</v>
      </c>
    </row>
    <row r="60" spans="1:30" ht="18.75" x14ac:dyDescent="0.3">
      <c r="A60" s="47">
        <v>55</v>
      </c>
      <c r="B60" s="61">
        <v>14</v>
      </c>
      <c r="C60" s="80" t="s">
        <v>299</v>
      </c>
      <c r="D60" s="80" t="s">
        <v>300</v>
      </c>
      <c r="E60" s="84"/>
      <c r="F60" s="80" t="s">
        <v>408</v>
      </c>
      <c r="G60" s="1" t="s">
        <v>14</v>
      </c>
      <c r="H60" s="1" t="s">
        <v>15</v>
      </c>
      <c r="I60" s="80" t="s">
        <v>62</v>
      </c>
      <c r="J60" s="84">
        <v>5.3</v>
      </c>
      <c r="K60" s="84"/>
      <c r="L60" s="41">
        <f t="shared" si="8"/>
        <v>66.666560000000032</v>
      </c>
      <c r="M60" s="41">
        <v>10</v>
      </c>
      <c r="N60" s="41">
        <f t="shared" si="9"/>
        <v>22.222000000000001</v>
      </c>
      <c r="O60" s="41">
        <v>16</v>
      </c>
      <c r="P60" s="41">
        <f t="shared" si="10"/>
        <v>57.142799999999994</v>
      </c>
      <c r="Q60" s="70">
        <v>8.1</v>
      </c>
      <c r="R60" s="41">
        <f t="shared" si="11"/>
        <v>65.384550000000047</v>
      </c>
      <c r="S60" s="41">
        <v>180</v>
      </c>
      <c r="T60" s="41">
        <f t="shared" si="12"/>
        <v>39.326000000000001</v>
      </c>
      <c r="U60" s="40">
        <v>50</v>
      </c>
      <c r="V60" s="41">
        <f t="shared" si="13"/>
        <v>54.753799999999998</v>
      </c>
      <c r="W60" s="42"/>
      <c r="X60" s="81"/>
      <c r="Y60" s="41" t="s">
        <v>632</v>
      </c>
      <c r="Z60" s="41">
        <v>566</v>
      </c>
      <c r="AA60" s="43"/>
      <c r="AB60" s="41">
        <f t="shared" si="14"/>
        <v>87.886399999999995</v>
      </c>
      <c r="AC60" s="81">
        <f t="shared" si="15"/>
        <v>393.38211000000007</v>
      </c>
    </row>
    <row r="61" spans="1:30" ht="18.75" x14ac:dyDescent="0.3">
      <c r="A61" s="47">
        <v>56</v>
      </c>
      <c r="B61" s="61">
        <v>23</v>
      </c>
      <c r="C61" s="80" t="s">
        <v>130</v>
      </c>
      <c r="D61" s="80" t="s">
        <v>131</v>
      </c>
      <c r="E61" s="2" t="s">
        <v>13</v>
      </c>
      <c r="F61" s="80" t="s">
        <v>339</v>
      </c>
      <c r="G61" s="1" t="s">
        <v>14</v>
      </c>
      <c r="H61" s="1" t="s">
        <v>15</v>
      </c>
      <c r="I61" s="80" t="s">
        <v>316</v>
      </c>
      <c r="J61" s="70">
        <v>5.0999999999999996</v>
      </c>
      <c r="K61" s="47"/>
      <c r="L61" s="41">
        <f t="shared" si="8"/>
        <v>74.999880000000033</v>
      </c>
      <c r="M61" s="41">
        <v>18</v>
      </c>
      <c r="N61" s="41">
        <f t="shared" si="9"/>
        <v>39.999600000000001</v>
      </c>
      <c r="O61" s="41">
        <v>11</v>
      </c>
      <c r="P61" s="41">
        <f t="shared" si="10"/>
        <v>33.333300000000001</v>
      </c>
      <c r="Q61" s="40">
        <v>8.3000000000000007</v>
      </c>
      <c r="R61" s="41">
        <f t="shared" si="11"/>
        <v>57.692250000000001</v>
      </c>
      <c r="S61" s="41">
        <v>180</v>
      </c>
      <c r="T61" s="41">
        <f t="shared" si="12"/>
        <v>39.326000000000001</v>
      </c>
      <c r="U61" s="40">
        <v>48</v>
      </c>
      <c r="V61" s="41">
        <f t="shared" si="13"/>
        <v>49.992599999999996</v>
      </c>
      <c r="W61" s="42"/>
      <c r="X61" s="81"/>
      <c r="Y61" s="91">
        <v>6.2060185185185196E-3</v>
      </c>
      <c r="Z61" s="47">
        <v>536</v>
      </c>
      <c r="AA61" s="46"/>
      <c r="AB61" s="41">
        <f t="shared" si="14"/>
        <v>94.270399999999995</v>
      </c>
      <c r="AC61" s="81">
        <f t="shared" si="15"/>
        <v>389.61403000000001</v>
      </c>
    </row>
    <row r="62" spans="1:30" ht="18.75" x14ac:dyDescent="0.3">
      <c r="A62" s="84">
        <v>57</v>
      </c>
      <c r="B62" s="61">
        <v>55</v>
      </c>
      <c r="C62" s="80" t="s">
        <v>234</v>
      </c>
      <c r="D62" s="80" t="s">
        <v>235</v>
      </c>
      <c r="E62" s="84"/>
      <c r="F62" s="80" t="s">
        <v>383</v>
      </c>
      <c r="G62" s="1" t="s">
        <v>14</v>
      </c>
      <c r="H62" s="1" t="s">
        <v>15</v>
      </c>
      <c r="I62" s="80" t="s">
        <v>314</v>
      </c>
      <c r="J62" s="84">
        <v>5.5</v>
      </c>
      <c r="K62" s="84"/>
      <c r="L62" s="41">
        <f t="shared" si="8"/>
        <v>58.333240000000018</v>
      </c>
      <c r="M62" s="41">
        <v>15</v>
      </c>
      <c r="N62" s="41">
        <f t="shared" si="9"/>
        <v>33.332999999999998</v>
      </c>
      <c r="O62" s="41">
        <v>19</v>
      </c>
      <c r="P62" s="41">
        <f t="shared" si="10"/>
        <v>71.4285</v>
      </c>
      <c r="Q62" s="40">
        <v>8.3000000000000007</v>
      </c>
      <c r="R62" s="41">
        <f t="shared" si="11"/>
        <v>57.692250000000001</v>
      </c>
      <c r="S62" s="41">
        <v>178</v>
      </c>
      <c r="T62" s="41">
        <f t="shared" si="12"/>
        <v>37.078800000000001</v>
      </c>
      <c r="U62" s="40">
        <v>48</v>
      </c>
      <c r="V62" s="41">
        <f t="shared" si="13"/>
        <v>49.992599999999996</v>
      </c>
      <c r="W62" s="42"/>
      <c r="X62" s="81"/>
      <c r="Y62" s="92">
        <v>7.0254629629629634E-3</v>
      </c>
      <c r="Z62" s="41">
        <v>607</v>
      </c>
      <c r="AA62" s="43"/>
      <c r="AB62" s="41">
        <f t="shared" si="14"/>
        <v>79.161599999999993</v>
      </c>
      <c r="AC62" s="81">
        <f t="shared" si="15"/>
        <v>387.01999000000001</v>
      </c>
    </row>
    <row r="63" spans="1:30" ht="18.75" x14ac:dyDescent="0.3">
      <c r="A63" s="47">
        <v>58</v>
      </c>
      <c r="B63" s="61">
        <v>366</v>
      </c>
      <c r="C63" s="80" t="s">
        <v>272</v>
      </c>
      <c r="D63" s="80" t="s">
        <v>273</v>
      </c>
      <c r="E63" s="84"/>
      <c r="F63" s="80" t="s">
        <v>399</v>
      </c>
      <c r="G63" s="1" t="s">
        <v>14</v>
      </c>
      <c r="H63" s="1" t="s">
        <v>15</v>
      </c>
      <c r="I63" s="80" t="s">
        <v>25</v>
      </c>
      <c r="J63" s="84">
        <v>5.0999999999999996</v>
      </c>
      <c r="K63" s="84"/>
      <c r="L63" s="41">
        <f t="shared" si="8"/>
        <v>74.999880000000033</v>
      </c>
      <c r="M63" s="41">
        <v>3</v>
      </c>
      <c r="N63" s="41">
        <f t="shared" si="9"/>
        <v>6.6665999999999999</v>
      </c>
      <c r="O63" s="41">
        <v>14</v>
      </c>
      <c r="P63" s="41">
        <f t="shared" si="10"/>
        <v>47.619</v>
      </c>
      <c r="Q63" s="40">
        <v>7.8</v>
      </c>
      <c r="R63" s="41">
        <f t="shared" si="11"/>
        <v>76.92300000000003</v>
      </c>
      <c r="S63" s="41">
        <v>185</v>
      </c>
      <c r="T63" s="41">
        <f t="shared" si="12"/>
        <v>44.943999999999996</v>
      </c>
      <c r="U63" s="40">
        <v>48</v>
      </c>
      <c r="V63" s="41">
        <f t="shared" si="13"/>
        <v>49.992599999999996</v>
      </c>
      <c r="W63" s="42"/>
      <c r="X63" s="81"/>
      <c r="Y63" s="92">
        <v>7.0891203703703706E-3</v>
      </c>
      <c r="Z63" s="47">
        <v>612</v>
      </c>
      <c r="AA63" s="43"/>
      <c r="AB63" s="41">
        <f t="shared" si="14"/>
        <v>78.0976</v>
      </c>
      <c r="AC63" s="81">
        <f t="shared" si="15"/>
        <v>379.24268000000006</v>
      </c>
    </row>
    <row r="64" spans="1:30" ht="18.75" x14ac:dyDescent="0.3">
      <c r="A64" s="47">
        <v>59</v>
      </c>
      <c r="B64" s="61">
        <v>395</v>
      </c>
      <c r="C64" s="80" t="s">
        <v>181</v>
      </c>
      <c r="D64" s="80" t="s">
        <v>182</v>
      </c>
      <c r="E64" s="2"/>
      <c r="F64" s="80" t="s">
        <v>362</v>
      </c>
      <c r="G64" s="1" t="s">
        <v>14</v>
      </c>
      <c r="H64" s="1" t="s">
        <v>15</v>
      </c>
      <c r="I64" s="80" t="s">
        <v>25</v>
      </c>
      <c r="J64" s="40">
        <v>5.4</v>
      </c>
      <c r="K64" s="47"/>
      <c r="L64" s="41">
        <f t="shared" si="8"/>
        <v>62.499900000000004</v>
      </c>
      <c r="M64" s="41">
        <v>8</v>
      </c>
      <c r="N64" s="41">
        <f t="shared" si="9"/>
        <v>17.7776</v>
      </c>
      <c r="O64" s="41">
        <v>20</v>
      </c>
      <c r="P64" s="41">
        <f t="shared" si="10"/>
        <v>76.190399999999997</v>
      </c>
      <c r="Q64" s="40">
        <v>8.1</v>
      </c>
      <c r="R64" s="41">
        <f t="shared" si="11"/>
        <v>65.384550000000047</v>
      </c>
      <c r="S64" s="41">
        <v>190</v>
      </c>
      <c r="T64" s="41">
        <f t="shared" si="12"/>
        <v>50.561999999999998</v>
      </c>
      <c r="U64" s="40">
        <v>43</v>
      </c>
      <c r="V64" s="41">
        <f t="shared" si="13"/>
        <v>38.089599999999997</v>
      </c>
      <c r="W64" s="42"/>
      <c r="X64" s="81"/>
      <c r="Y64" s="92">
        <v>7.5983796296296294E-3</v>
      </c>
      <c r="Z64" s="41">
        <v>656</v>
      </c>
      <c r="AA64" s="43"/>
      <c r="AB64" s="41">
        <f t="shared" si="14"/>
        <v>68.734399999999994</v>
      </c>
      <c r="AC64" s="81">
        <f t="shared" si="15"/>
        <v>379.23845000000006</v>
      </c>
    </row>
    <row r="65" spans="1:29" ht="18.75" x14ac:dyDescent="0.3">
      <c r="A65" s="84">
        <v>60</v>
      </c>
      <c r="B65" s="61">
        <v>1</v>
      </c>
      <c r="C65" s="80" t="s">
        <v>285</v>
      </c>
      <c r="D65" s="80" t="s">
        <v>246</v>
      </c>
      <c r="E65" s="84"/>
      <c r="F65" s="80" t="s">
        <v>403</v>
      </c>
      <c r="G65" s="1" t="s">
        <v>14</v>
      </c>
      <c r="H65" s="1" t="s">
        <v>15</v>
      </c>
      <c r="I65" s="80" t="s">
        <v>327</v>
      </c>
      <c r="J65" s="84">
        <v>4.9000000000000004</v>
      </c>
      <c r="K65" s="84"/>
      <c r="L65" s="41">
        <f t="shared" si="8"/>
        <v>83.333200000000005</v>
      </c>
      <c r="M65" s="41">
        <v>12</v>
      </c>
      <c r="N65" s="41">
        <f t="shared" si="9"/>
        <v>26.666399999999999</v>
      </c>
      <c r="O65" s="41">
        <v>8</v>
      </c>
      <c r="P65" s="41">
        <f t="shared" si="10"/>
        <v>19.047599999999999</v>
      </c>
      <c r="Q65" s="40">
        <v>7.6</v>
      </c>
      <c r="R65" s="41">
        <f t="shared" si="11"/>
        <v>84.615300000000047</v>
      </c>
      <c r="S65" s="41">
        <v>190</v>
      </c>
      <c r="T65" s="41">
        <f t="shared" si="12"/>
        <v>50.561999999999998</v>
      </c>
      <c r="U65" s="40">
        <v>41</v>
      </c>
      <c r="V65" s="41">
        <f t="shared" si="13"/>
        <v>33.328399999999995</v>
      </c>
      <c r="W65" s="42"/>
      <c r="X65" s="81"/>
      <c r="Y65" s="92">
        <v>7.2581018518518515E-3</v>
      </c>
      <c r="Z65" s="41">
        <v>627</v>
      </c>
      <c r="AA65" s="43"/>
      <c r="AB65" s="41">
        <f t="shared" si="14"/>
        <v>74.905599999999993</v>
      </c>
      <c r="AC65" s="81">
        <f t="shared" si="15"/>
        <v>372.45850000000002</v>
      </c>
    </row>
    <row r="66" spans="1:29" ht="18.75" x14ac:dyDescent="0.3">
      <c r="A66" s="47">
        <v>61</v>
      </c>
      <c r="B66" s="61">
        <v>69</v>
      </c>
      <c r="C66" s="80" t="s">
        <v>265</v>
      </c>
      <c r="D66" s="80" t="s">
        <v>266</v>
      </c>
      <c r="E66" s="84"/>
      <c r="F66" s="80" t="s">
        <v>396</v>
      </c>
      <c r="G66" s="1" t="s">
        <v>14</v>
      </c>
      <c r="H66" s="1" t="s">
        <v>15</v>
      </c>
      <c r="I66" s="80" t="s">
        <v>330</v>
      </c>
      <c r="J66" s="84">
        <v>5.5</v>
      </c>
      <c r="K66" s="84"/>
      <c r="L66" s="41">
        <f t="shared" si="8"/>
        <v>58.333240000000018</v>
      </c>
      <c r="M66" s="41">
        <v>9</v>
      </c>
      <c r="N66" s="41">
        <f t="shared" si="9"/>
        <v>19.9998</v>
      </c>
      <c r="O66" s="41">
        <v>17</v>
      </c>
      <c r="P66" s="41">
        <f t="shared" si="10"/>
        <v>61.904699999999998</v>
      </c>
      <c r="Q66" s="40">
        <v>8.1</v>
      </c>
      <c r="R66" s="41">
        <f t="shared" si="11"/>
        <v>65.384550000000047</v>
      </c>
      <c r="S66" s="41">
        <v>185</v>
      </c>
      <c r="T66" s="41">
        <f t="shared" si="12"/>
        <v>44.943999999999996</v>
      </c>
      <c r="U66" s="40">
        <v>36</v>
      </c>
      <c r="V66" s="41">
        <f t="shared" si="13"/>
        <v>21.4254</v>
      </c>
      <c r="W66" s="42"/>
      <c r="X66" s="81"/>
      <c r="Y66" s="92">
        <v>5.9560185185185176E-3</v>
      </c>
      <c r="Z66" s="41">
        <v>514</v>
      </c>
      <c r="AA66" s="43"/>
      <c r="AB66" s="41">
        <f t="shared" si="14"/>
        <v>98.951999999999998</v>
      </c>
      <c r="AC66" s="81">
        <f t="shared" si="15"/>
        <v>370.94369000000006</v>
      </c>
    </row>
    <row r="67" spans="1:29" ht="18.75" x14ac:dyDescent="0.3">
      <c r="A67" s="47">
        <v>62</v>
      </c>
      <c r="B67" s="61">
        <v>85</v>
      </c>
      <c r="C67" s="80" t="s">
        <v>247</v>
      </c>
      <c r="D67" s="80" t="s">
        <v>248</v>
      </c>
      <c r="E67" s="84"/>
      <c r="F67" s="89" t="s">
        <v>623</v>
      </c>
      <c r="G67" s="1" t="s">
        <v>14</v>
      </c>
      <c r="H67" s="1" t="s">
        <v>15</v>
      </c>
      <c r="I67" s="80" t="s">
        <v>323</v>
      </c>
      <c r="J67" s="84">
        <v>5.3</v>
      </c>
      <c r="K67" s="84"/>
      <c r="L67" s="41">
        <f t="shared" si="8"/>
        <v>66.666560000000032</v>
      </c>
      <c r="M67" s="41">
        <v>10</v>
      </c>
      <c r="N67" s="41">
        <f t="shared" si="9"/>
        <v>22.222000000000001</v>
      </c>
      <c r="O67" s="41">
        <v>14</v>
      </c>
      <c r="P67" s="41">
        <f t="shared" si="10"/>
        <v>47.619</v>
      </c>
      <c r="Q67" s="40">
        <v>7.6</v>
      </c>
      <c r="R67" s="41">
        <f t="shared" si="11"/>
        <v>84.615300000000047</v>
      </c>
      <c r="S67" s="41">
        <v>172</v>
      </c>
      <c r="T67" s="41">
        <f t="shared" si="12"/>
        <v>30.337199999999999</v>
      </c>
      <c r="U67" s="40">
        <v>43</v>
      </c>
      <c r="V67" s="41">
        <f t="shared" si="13"/>
        <v>38.089599999999997</v>
      </c>
      <c r="W67" s="42"/>
      <c r="X67" s="81"/>
      <c r="Y67" s="92">
        <v>6.9803240740740737E-3</v>
      </c>
      <c r="Z67" s="47">
        <v>603</v>
      </c>
      <c r="AA67" s="43"/>
      <c r="AB67" s="41">
        <f t="shared" si="14"/>
        <v>80.012799999999999</v>
      </c>
      <c r="AC67" s="81">
        <f t="shared" si="15"/>
        <v>369.5624600000001</v>
      </c>
    </row>
    <row r="68" spans="1:29" ht="18.75" x14ac:dyDescent="0.3">
      <c r="A68" s="84">
        <v>63</v>
      </c>
      <c r="B68" s="61">
        <v>25</v>
      </c>
      <c r="C68" s="80" t="s">
        <v>148</v>
      </c>
      <c r="D68" s="80" t="s">
        <v>149</v>
      </c>
      <c r="E68" s="2" t="s">
        <v>26</v>
      </c>
      <c r="F68" s="80" t="s">
        <v>347</v>
      </c>
      <c r="G68" s="1" t="s">
        <v>14</v>
      </c>
      <c r="H68" s="1" t="s">
        <v>15</v>
      </c>
      <c r="I68" s="80" t="s">
        <v>64</v>
      </c>
      <c r="J68" s="40">
        <v>5.5</v>
      </c>
      <c r="K68" s="41"/>
      <c r="L68" s="41">
        <f t="shared" si="8"/>
        <v>58.333240000000018</v>
      </c>
      <c r="M68" s="41">
        <v>18</v>
      </c>
      <c r="N68" s="41">
        <f t="shared" si="9"/>
        <v>39.999600000000001</v>
      </c>
      <c r="O68" s="41">
        <v>16</v>
      </c>
      <c r="P68" s="41">
        <f t="shared" si="10"/>
        <v>57.142799999999994</v>
      </c>
      <c r="Q68" s="40">
        <v>8.1999999999999993</v>
      </c>
      <c r="R68" s="41">
        <f t="shared" si="11"/>
        <v>61.538400000000053</v>
      </c>
      <c r="S68" s="41">
        <v>180</v>
      </c>
      <c r="T68" s="41">
        <f t="shared" si="12"/>
        <v>39.326000000000001</v>
      </c>
      <c r="U68" s="40">
        <v>40</v>
      </c>
      <c r="V68" s="41">
        <f t="shared" si="13"/>
        <v>30.947799999999997</v>
      </c>
      <c r="W68" s="42"/>
      <c r="X68" s="81"/>
      <c r="Y68" s="92">
        <v>6.9340277777777777E-3</v>
      </c>
      <c r="Z68" s="41">
        <v>599</v>
      </c>
      <c r="AA68" s="43"/>
      <c r="AB68" s="41">
        <f t="shared" si="14"/>
        <v>80.86399999999999</v>
      </c>
      <c r="AC68" s="81">
        <f t="shared" si="15"/>
        <v>368.15183999999999</v>
      </c>
    </row>
    <row r="69" spans="1:29" ht="18.75" x14ac:dyDescent="0.3">
      <c r="A69" s="47">
        <v>64</v>
      </c>
      <c r="B69" s="61">
        <v>95</v>
      </c>
      <c r="C69" s="80" t="s">
        <v>134</v>
      </c>
      <c r="D69" s="80" t="s">
        <v>135</v>
      </c>
      <c r="E69" s="2" t="s">
        <v>20</v>
      </c>
      <c r="F69" s="89" t="s">
        <v>618</v>
      </c>
      <c r="G69" s="1" t="s">
        <v>14</v>
      </c>
      <c r="H69" s="1" t="s">
        <v>15</v>
      </c>
      <c r="I69" s="80" t="s">
        <v>318</v>
      </c>
      <c r="J69" s="70">
        <v>5.5</v>
      </c>
      <c r="K69" s="47"/>
      <c r="L69" s="41">
        <f t="shared" si="8"/>
        <v>58.333240000000018</v>
      </c>
      <c r="M69" s="41">
        <v>16</v>
      </c>
      <c r="N69" s="41">
        <f t="shared" si="9"/>
        <v>35.555199999999999</v>
      </c>
      <c r="O69" s="41">
        <v>16</v>
      </c>
      <c r="P69" s="41">
        <f t="shared" si="10"/>
        <v>57.142799999999994</v>
      </c>
      <c r="Q69" s="40">
        <v>8.1999999999999993</v>
      </c>
      <c r="R69" s="41">
        <f t="shared" si="11"/>
        <v>61.538400000000053</v>
      </c>
      <c r="S69" s="41">
        <v>180</v>
      </c>
      <c r="T69" s="41">
        <f t="shared" si="12"/>
        <v>39.326000000000001</v>
      </c>
      <c r="U69" s="40">
        <v>45</v>
      </c>
      <c r="V69" s="41">
        <f t="shared" si="13"/>
        <v>42.8508</v>
      </c>
      <c r="W69" s="42"/>
      <c r="X69" s="81"/>
      <c r="Y69" s="91">
        <v>7.5543981481481478E-3</v>
      </c>
      <c r="Z69" s="47">
        <v>652</v>
      </c>
      <c r="AA69" s="46"/>
      <c r="AB69" s="41">
        <f t="shared" si="14"/>
        <v>69.585599999999999</v>
      </c>
      <c r="AC69" s="81">
        <f t="shared" si="15"/>
        <v>364.33204000000006</v>
      </c>
    </row>
    <row r="70" spans="1:29" ht="18.75" x14ac:dyDescent="0.3">
      <c r="A70" s="47">
        <v>65</v>
      </c>
      <c r="B70" s="61">
        <v>43</v>
      </c>
      <c r="C70" s="80" t="s">
        <v>228</v>
      </c>
      <c r="D70" s="80" t="s">
        <v>229</v>
      </c>
      <c r="E70" s="47"/>
      <c r="F70" s="80" t="s">
        <v>380</v>
      </c>
      <c r="G70" s="1" t="s">
        <v>14</v>
      </c>
      <c r="H70" s="1" t="s">
        <v>15</v>
      </c>
      <c r="I70" s="80" t="s">
        <v>101</v>
      </c>
      <c r="J70" s="84">
        <v>5.7</v>
      </c>
      <c r="K70" s="84"/>
      <c r="L70" s="41">
        <f t="shared" ref="L70:L101" si="16">(6.9-J70)*41.6666</f>
        <v>49.99992000000001</v>
      </c>
      <c r="M70" s="41">
        <v>18</v>
      </c>
      <c r="N70" s="41">
        <f t="shared" ref="N70:N101" si="17">(M70-0)*2.2222</f>
        <v>39.999600000000001</v>
      </c>
      <c r="O70" s="41">
        <v>10</v>
      </c>
      <c r="P70" s="41">
        <f t="shared" ref="P70:P101" si="18">(O70-4)*4.7619</f>
        <v>28.571399999999997</v>
      </c>
      <c r="Q70" s="40">
        <v>8.3000000000000007</v>
      </c>
      <c r="R70" s="41">
        <f t="shared" ref="R70:R101" si="19">(9.8-Q70)*38.4615</f>
        <v>57.692250000000001</v>
      </c>
      <c r="S70" s="41">
        <v>185</v>
      </c>
      <c r="T70" s="41">
        <f t="shared" ref="T70:T101" si="20">(S70-145)*1.1236</f>
        <v>44.943999999999996</v>
      </c>
      <c r="U70" s="40">
        <v>48</v>
      </c>
      <c r="V70" s="41">
        <f t="shared" ref="V70:V101" si="21">(U70-27)*2.3806</f>
        <v>49.992599999999996</v>
      </c>
      <c r="W70" s="42"/>
      <c r="X70" s="81"/>
      <c r="Y70" s="92">
        <v>6.3587962962962964E-3</v>
      </c>
      <c r="Z70" s="41">
        <v>549</v>
      </c>
      <c r="AA70" s="43"/>
      <c r="AB70" s="41">
        <f t="shared" ref="AB70:AB101" si="22">(979-Z70)*0.2128</f>
        <v>91.503999999999991</v>
      </c>
      <c r="AC70" s="81">
        <f t="shared" ref="AC70:AC101" si="23">SUM(L70,N70,P70,R70,T70,V70,X70,AB70)</f>
        <v>362.70376999999996</v>
      </c>
    </row>
    <row r="71" spans="1:29" ht="18.75" x14ac:dyDescent="0.3">
      <c r="A71" s="84">
        <v>66</v>
      </c>
      <c r="B71" s="61">
        <v>37</v>
      </c>
      <c r="C71" s="80" t="s">
        <v>261</v>
      </c>
      <c r="D71" s="80" t="s">
        <v>262</v>
      </c>
      <c r="E71" s="84"/>
      <c r="F71" s="80" t="s">
        <v>395</v>
      </c>
      <c r="G71" s="1" t="s">
        <v>14</v>
      </c>
      <c r="H71" s="1" t="s">
        <v>15</v>
      </c>
      <c r="I71" s="80" t="s">
        <v>94</v>
      </c>
      <c r="J71" s="84">
        <v>5.3</v>
      </c>
      <c r="K71" s="84"/>
      <c r="L71" s="41">
        <f t="shared" si="16"/>
        <v>66.666560000000032</v>
      </c>
      <c r="M71" s="41">
        <v>15</v>
      </c>
      <c r="N71" s="41">
        <f t="shared" si="17"/>
        <v>33.332999999999998</v>
      </c>
      <c r="O71" s="41">
        <v>4</v>
      </c>
      <c r="P71" s="41">
        <f t="shared" si="18"/>
        <v>0</v>
      </c>
      <c r="Q71" s="40">
        <v>8.1</v>
      </c>
      <c r="R71" s="41">
        <f t="shared" si="19"/>
        <v>65.384550000000047</v>
      </c>
      <c r="S71" s="41">
        <v>160</v>
      </c>
      <c r="T71" s="41">
        <f t="shared" si="20"/>
        <v>16.853999999999999</v>
      </c>
      <c r="U71" s="40">
        <v>63</v>
      </c>
      <c r="V71" s="41">
        <f t="shared" si="21"/>
        <v>85.701599999999999</v>
      </c>
      <c r="W71" s="42"/>
      <c r="X71" s="81"/>
      <c r="Y71" s="92">
        <v>6.5023148148148149E-3</v>
      </c>
      <c r="Z71" s="41">
        <v>561</v>
      </c>
      <c r="AA71" s="43"/>
      <c r="AB71" s="41">
        <f t="shared" si="22"/>
        <v>88.950400000000002</v>
      </c>
      <c r="AC71" s="81">
        <f t="shared" si="23"/>
        <v>356.89011000000005</v>
      </c>
    </row>
    <row r="72" spans="1:29" ht="18.75" x14ac:dyDescent="0.3">
      <c r="A72" s="47">
        <v>67</v>
      </c>
      <c r="B72" s="61">
        <v>5</v>
      </c>
      <c r="C72" s="80" t="s">
        <v>128</v>
      </c>
      <c r="D72" s="80" t="s">
        <v>129</v>
      </c>
      <c r="E72" s="2" t="s">
        <v>17</v>
      </c>
      <c r="F72" s="1" t="s">
        <v>608</v>
      </c>
      <c r="G72" s="1" t="s">
        <v>14</v>
      </c>
      <c r="H72" s="1" t="s">
        <v>15</v>
      </c>
      <c r="I72" s="1" t="s">
        <v>62</v>
      </c>
      <c r="J72" s="70">
        <v>5.4</v>
      </c>
      <c r="K72" s="47"/>
      <c r="L72" s="41">
        <f t="shared" si="16"/>
        <v>62.499900000000004</v>
      </c>
      <c r="M72" s="41">
        <v>2</v>
      </c>
      <c r="N72" s="41">
        <f t="shared" si="17"/>
        <v>4.4443999999999999</v>
      </c>
      <c r="O72" s="41">
        <v>24</v>
      </c>
      <c r="P72" s="41">
        <f t="shared" si="18"/>
        <v>95.238</v>
      </c>
      <c r="Q72" s="40">
        <v>8.1</v>
      </c>
      <c r="R72" s="41">
        <f t="shared" si="19"/>
        <v>65.384550000000047</v>
      </c>
      <c r="S72" s="41">
        <v>180</v>
      </c>
      <c r="T72" s="41">
        <f t="shared" si="20"/>
        <v>39.326000000000001</v>
      </c>
      <c r="U72" s="40">
        <v>33</v>
      </c>
      <c r="V72" s="41">
        <f t="shared" si="21"/>
        <v>14.2836</v>
      </c>
      <c r="W72" s="42"/>
      <c r="X72" s="81"/>
      <c r="Y72" s="91">
        <v>7.2638888888888892E-3</v>
      </c>
      <c r="Z72" s="47">
        <v>627</v>
      </c>
      <c r="AA72" s="46"/>
      <c r="AB72" s="41">
        <f t="shared" si="22"/>
        <v>74.905599999999993</v>
      </c>
      <c r="AC72" s="81">
        <f t="shared" si="23"/>
        <v>356.08205000000004</v>
      </c>
    </row>
    <row r="73" spans="1:29" ht="18.75" x14ac:dyDescent="0.3">
      <c r="A73" s="47">
        <v>68</v>
      </c>
      <c r="B73" s="61">
        <v>15</v>
      </c>
      <c r="C73" s="80" t="s">
        <v>276</v>
      </c>
      <c r="D73" s="80" t="s">
        <v>211</v>
      </c>
      <c r="E73" s="84"/>
      <c r="F73" s="80" t="s">
        <v>400</v>
      </c>
      <c r="G73" s="1" t="s">
        <v>14</v>
      </c>
      <c r="H73" s="1" t="s">
        <v>15</v>
      </c>
      <c r="I73" s="80" t="s">
        <v>327</v>
      </c>
      <c r="J73" s="84">
        <v>5.2</v>
      </c>
      <c r="K73" s="84"/>
      <c r="L73" s="41">
        <f t="shared" si="16"/>
        <v>70.833220000000011</v>
      </c>
      <c r="M73" s="41">
        <v>7</v>
      </c>
      <c r="N73" s="41">
        <f t="shared" si="17"/>
        <v>15.555399999999999</v>
      </c>
      <c r="O73" s="41">
        <v>4</v>
      </c>
      <c r="P73" s="41">
        <f t="shared" si="18"/>
        <v>0</v>
      </c>
      <c r="Q73" s="40">
        <v>7.7</v>
      </c>
      <c r="R73" s="41">
        <f t="shared" si="19"/>
        <v>80.769150000000025</v>
      </c>
      <c r="S73" s="41">
        <v>180</v>
      </c>
      <c r="T73" s="41">
        <f t="shared" si="20"/>
        <v>39.326000000000001</v>
      </c>
      <c r="U73" s="40">
        <v>55</v>
      </c>
      <c r="V73" s="41">
        <f t="shared" si="21"/>
        <v>66.65679999999999</v>
      </c>
      <c r="W73" s="42"/>
      <c r="X73" s="81"/>
      <c r="Y73" s="92">
        <v>7.0243055555555553E-3</v>
      </c>
      <c r="Z73" s="41">
        <v>606</v>
      </c>
      <c r="AA73" s="43"/>
      <c r="AB73" s="41">
        <f t="shared" si="22"/>
        <v>79.374399999999994</v>
      </c>
      <c r="AC73" s="81">
        <f t="shared" si="23"/>
        <v>352.51497000000001</v>
      </c>
    </row>
    <row r="74" spans="1:29" ht="18.75" x14ac:dyDescent="0.3">
      <c r="A74" s="84">
        <v>69</v>
      </c>
      <c r="B74" s="61">
        <v>49</v>
      </c>
      <c r="C74" s="80" t="s">
        <v>72</v>
      </c>
      <c r="D74" s="80" t="s">
        <v>73</v>
      </c>
      <c r="E74" s="2" t="s">
        <v>13</v>
      </c>
      <c r="F74" s="80" t="s">
        <v>74</v>
      </c>
      <c r="G74" s="1" t="s">
        <v>14</v>
      </c>
      <c r="H74" s="1" t="s">
        <v>15</v>
      </c>
      <c r="I74" s="80" t="s">
        <v>75</v>
      </c>
      <c r="J74" s="40">
        <v>5.4</v>
      </c>
      <c r="K74" s="41"/>
      <c r="L74" s="41">
        <f t="shared" si="16"/>
        <v>62.499900000000004</v>
      </c>
      <c r="M74" s="41">
        <v>16</v>
      </c>
      <c r="N74" s="41">
        <f t="shared" si="17"/>
        <v>35.555199999999999</v>
      </c>
      <c r="O74" s="41">
        <v>17</v>
      </c>
      <c r="P74" s="41">
        <f t="shared" si="18"/>
        <v>61.904699999999998</v>
      </c>
      <c r="Q74" s="40">
        <v>8.5</v>
      </c>
      <c r="R74" s="41">
        <f t="shared" si="19"/>
        <v>49.999950000000027</v>
      </c>
      <c r="S74" s="41">
        <v>166</v>
      </c>
      <c r="T74" s="41">
        <f t="shared" si="20"/>
        <v>23.595599999999997</v>
      </c>
      <c r="U74" s="40">
        <v>48</v>
      </c>
      <c r="V74" s="41">
        <f t="shared" si="21"/>
        <v>49.992599999999996</v>
      </c>
      <c r="W74" s="42"/>
      <c r="X74" s="81"/>
      <c r="Y74" s="92">
        <v>7.5925925925925926E-3</v>
      </c>
      <c r="Z74" s="41">
        <v>656</v>
      </c>
      <c r="AA74" s="43"/>
      <c r="AB74" s="41">
        <f t="shared" si="22"/>
        <v>68.734399999999994</v>
      </c>
      <c r="AC74" s="81">
        <f t="shared" si="23"/>
        <v>352.28235000000001</v>
      </c>
    </row>
    <row r="75" spans="1:29" ht="18.75" x14ac:dyDescent="0.3">
      <c r="A75" s="47">
        <v>70</v>
      </c>
      <c r="B75" s="61">
        <v>388</v>
      </c>
      <c r="C75" s="80" t="s">
        <v>144</v>
      </c>
      <c r="D75" s="80" t="s">
        <v>145</v>
      </c>
      <c r="E75" s="2" t="s">
        <v>13</v>
      </c>
      <c r="F75" s="80" t="s">
        <v>345</v>
      </c>
      <c r="G75" s="1" t="s">
        <v>14</v>
      </c>
      <c r="H75" s="1" t="s">
        <v>15</v>
      </c>
      <c r="I75" s="80" t="s">
        <v>105</v>
      </c>
      <c r="J75" s="70">
        <v>5.2</v>
      </c>
      <c r="K75" s="47"/>
      <c r="L75" s="41">
        <f t="shared" si="16"/>
        <v>70.833220000000011</v>
      </c>
      <c r="M75" s="41">
        <v>10</v>
      </c>
      <c r="N75" s="41">
        <f t="shared" si="17"/>
        <v>22.222000000000001</v>
      </c>
      <c r="O75" s="41">
        <v>10</v>
      </c>
      <c r="P75" s="41">
        <f t="shared" si="18"/>
        <v>28.571399999999997</v>
      </c>
      <c r="Q75" s="40">
        <v>7.9</v>
      </c>
      <c r="R75" s="41">
        <f t="shared" si="19"/>
        <v>73.076850000000022</v>
      </c>
      <c r="S75" s="41">
        <v>180</v>
      </c>
      <c r="T75" s="41">
        <f t="shared" si="20"/>
        <v>39.326000000000001</v>
      </c>
      <c r="U75" s="40">
        <v>49</v>
      </c>
      <c r="V75" s="41">
        <f t="shared" si="21"/>
        <v>52.373199999999997</v>
      </c>
      <c r="W75" s="42"/>
      <c r="X75" s="81"/>
      <c r="Y75" s="91">
        <v>7.8194444444444448E-3</v>
      </c>
      <c r="Z75" s="47">
        <v>675</v>
      </c>
      <c r="AA75" s="46"/>
      <c r="AB75" s="41">
        <f t="shared" si="22"/>
        <v>64.691199999999995</v>
      </c>
      <c r="AC75" s="81">
        <f t="shared" si="23"/>
        <v>351.09387000000004</v>
      </c>
    </row>
    <row r="76" spans="1:29" ht="18.75" x14ac:dyDescent="0.3">
      <c r="A76" s="47">
        <v>71</v>
      </c>
      <c r="B76" s="61">
        <v>386</v>
      </c>
      <c r="C76" s="80" t="s">
        <v>189</v>
      </c>
      <c r="D76" s="80" t="s">
        <v>190</v>
      </c>
      <c r="E76" s="2" t="s">
        <v>17</v>
      </c>
      <c r="F76" s="89" t="s">
        <v>617</v>
      </c>
      <c r="G76" s="1" t="s">
        <v>14</v>
      </c>
      <c r="H76" s="1" t="s">
        <v>15</v>
      </c>
      <c r="I76" s="80" t="s">
        <v>25</v>
      </c>
      <c r="J76" s="40">
        <v>5.2</v>
      </c>
      <c r="K76" s="47"/>
      <c r="L76" s="41">
        <f t="shared" si="16"/>
        <v>70.833220000000011</v>
      </c>
      <c r="M76" s="41">
        <v>15</v>
      </c>
      <c r="N76" s="41">
        <f t="shared" si="17"/>
        <v>33.332999999999998</v>
      </c>
      <c r="O76" s="41">
        <v>16</v>
      </c>
      <c r="P76" s="41">
        <f t="shared" si="18"/>
        <v>57.142799999999994</v>
      </c>
      <c r="Q76" s="40">
        <v>8.1999999999999993</v>
      </c>
      <c r="R76" s="41">
        <f t="shared" si="19"/>
        <v>61.538400000000053</v>
      </c>
      <c r="S76" s="41">
        <v>166</v>
      </c>
      <c r="T76" s="41">
        <f t="shared" si="20"/>
        <v>23.595599999999997</v>
      </c>
      <c r="U76" s="40">
        <v>43</v>
      </c>
      <c r="V76" s="41">
        <f t="shared" si="21"/>
        <v>38.089599999999997</v>
      </c>
      <c r="W76" s="42"/>
      <c r="X76" s="81"/>
      <c r="Y76" s="92">
        <v>7.8402777777777776E-3</v>
      </c>
      <c r="Z76" s="41">
        <v>677</v>
      </c>
      <c r="AA76" s="43"/>
      <c r="AB76" s="41">
        <f t="shared" si="22"/>
        <v>64.265599999999992</v>
      </c>
      <c r="AC76" s="81">
        <f t="shared" si="23"/>
        <v>348.79822000000007</v>
      </c>
    </row>
    <row r="77" spans="1:29" ht="18.75" x14ac:dyDescent="0.3">
      <c r="A77" s="84">
        <v>72</v>
      </c>
      <c r="B77" s="61"/>
      <c r="C77" s="80" t="s">
        <v>293</v>
      </c>
      <c r="D77" s="80" t="s">
        <v>294</v>
      </c>
      <c r="E77" s="84"/>
      <c r="F77" s="89" t="s">
        <v>612</v>
      </c>
      <c r="G77" s="1" t="s">
        <v>14</v>
      </c>
      <c r="H77" s="1" t="s">
        <v>15</v>
      </c>
      <c r="I77" s="80" t="s">
        <v>322</v>
      </c>
      <c r="J77" s="87">
        <v>5</v>
      </c>
      <c r="K77" s="84"/>
      <c r="L77" s="41">
        <f t="shared" si="16"/>
        <v>79.166540000000026</v>
      </c>
      <c r="M77" s="41">
        <v>11</v>
      </c>
      <c r="N77" s="41">
        <f t="shared" si="17"/>
        <v>24.444199999999999</v>
      </c>
      <c r="O77" s="41">
        <v>9</v>
      </c>
      <c r="P77" s="41">
        <f t="shared" si="18"/>
        <v>23.8095</v>
      </c>
      <c r="Q77" s="40">
        <v>8.3000000000000007</v>
      </c>
      <c r="R77" s="41">
        <f t="shared" si="19"/>
        <v>57.692250000000001</v>
      </c>
      <c r="S77" s="41">
        <v>191</v>
      </c>
      <c r="T77" s="41">
        <f t="shared" si="20"/>
        <v>51.685599999999994</v>
      </c>
      <c r="U77" s="41">
        <v>44</v>
      </c>
      <c r="V77" s="41">
        <f t="shared" si="21"/>
        <v>40.470199999999998</v>
      </c>
      <c r="W77" s="42"/>
      <c r="X77" s="81"/>
      <c r="Y77" s="92">
        <v>7.5115740740740742E-3</v>
      </c>
      <c r="Z77" s="41">
        <v>649</v>
      </c>
      <c r="AA77" s="43"/>
      <c r="AB77" s="41">
        <f t="shared" si="22"/>
        <v>70.22399999999999</v>
      </c>
      <c r="AC77" s="81">
        <f t="shared" si="23"/>
        <v>347.49229000000003</v>
      </c>
    </row>
    <row r="78" spans="1:29" ht="18.75" x14ac:dyDescent="0.3">
      <c r="A78" s="47">
        <v>73</v>
      </c>
      <c r="B78" s="61">
        <v>4</v>
      </c>
      <c r="C78" s="80" t="s">
        <v>269</v>
      </c>
      <c r="D78" s="80" t="s">
        <v>270</v>
      </c>
      <c r="E78" s="84"/>
      <c r="F78" s="80" t="s">
        <v>397</v>
      </c>
      <c r="G78" s="1" t="s">
        <v>14</v>
      </c>
      <c r="H78" s="1" t="s">
        <v>15</v>
      </c>
      <c r="I78" s="80" t="s">
        <v>317</v>
      </c>
      <c r="J78" s="84">
        <v>4.9000000000000004</v>
      </c>
      <c r="K78" s="84"/>
      <c r="L78" s="41">
        <f t="shared" si="16"/>
        <v>83.333200000000005</v>
      </c>
      <c r="M78" s="41">
        <v>5</v>
      </c>
      <c r="N78" s="41">
        <f t="shared" si="17"/>
        <v>11.111000000000001</v>
      </c>
      <c r="O78" s="41">
        <v>13</v>
      </c>
      <c r="P78" s="41">
        <f t="shared" si="18"/>
        <v>42.857099999999996</v>
      </c>
      <c r="Q78" s="40">
        <v>7.9</v>
      </c>
      <c r="R78" s="41">
        <f t="shared" si="19"/>
        <v>73.076850000000022</v>
      </c>
      <c r="S78" s="41">
        <v>170</v>
      </c>
      <c r="T78" s="41">
        <f t="shared" si="20"/>
        <v>28.09</v>
      </c>
      <c r="U78" s="40">
        <v>46</v>
      </c>
      <c r="V78" s="41">
        <f t="shared" si="21"/>
        <v>45.231399999999994</v>
      </c>
      <c r="W78" s="42"/>
      <c r="X78" s="81"/>
      <c r="Y78" s="92">
        <v>7.8958333333333328E-3</v>
      </c>
      <c r="Z78" s="41">
        <v>682.2</v>
      </c>
      <c r="AA78" s="43"/>
      <c r="AB78" s="41">
        <f t="shared" si="22"/>
        <v>63.15903999999999</v>
      </c>
      <c r="AC78" s="81">
        <f t="shared" si="23"/>
        <v>346.85858999999999</v>
      </c>
    </row>
    <row r="79" spans="1:29" ht="18.75" x14ac:dyDescent="0.3">
      <c r="A79" s="47">
        <v>74</v>
      </c>
      <c r="B79" s="61">
        <v>94</v>
      </c>
      <c r="C79" s="80" t="s">
        <v>271</v>
      </c>
      <c r="D79" s="80" t="s">
        <v>213</v>
      </c>
      <c r="E79" s="84"/>
      <c r="F79" s="80" t="s">
        <v>398</v>
      </c>
      <c r="G79" s="1" t="s">
        <v>14</v>
      </c>
      <c r="H79" s="1" t="s">
        <v>15</v>
      </c>
      <c r="I79" s="80" t="s">
        <v>316</v>
      </c>
      <c r="J79" s="84">
        <v>5.3</v>
      </c>
      <c r="K79" s="84"/>
      <c r="L79" s="41">
        <f t="shared" si="16"/>
        <v>66.666560000000032</v>
      </c>
      <c r="M79" s="41">
        <v>12</v>
      </c>
      <c r="N79" s="41">
        <f t="shared" si="17"/>
        <v>26.666399999999999</v>
      </c>
      <c r="O79" s="41">
        <v>11</v>
      </c>
      <c r="P79" s="41">
        <f t="shared" si="18"/>
        <v>33.333300000000001</v>
      </c>
      <c r="Q79" s="40">
        <v>8.1999999999999993</v>
      </c>
      <c r="R79" s="41">
        <f t="shared" si="19"/>
        <v>61.538400000000053</v>
      </c>
      <c r="S79" s="41">
        <v>170</v>
      </c>
      <c r="T79" s="41">
        <f t="shared" si="20"/>
        <v>28.09</v>
      </c>
      <c r="U79" s="40">
        <v>43</v>
      </c>
      <c r="V79" s="41">
        <f t="shared" si="21"/>
        <v>38.089599999999997</v>
      </c>
      <c r="W79" s="42"/>
      <c r="X79" s="81"/>
      <c r="Y79" s="92">
        <v>6.3171296296296283E-3</v>
      </c>
      <c r="Z79" s="41">
        <v>545</v>
      </c>
      <c r="AA79" s="43"/>
      <c r="AB79" s="41">
        <f t="shared" si="22"/>
        <v>92.355199999999996</v>
      </c>
      <c r="AC79" s="81">
        <f t="shared" si="23"/>
        <v>346.73946000000007</v>
      </c>
    </row>
    <row r="80" spans="1:29" ht="18.75" x14ac:dyDescent="0.3">
      <c r="A80" s="84">
        <v>75</v>
      </c>
      <c r="B80" s="61">
        <v>50</v>
      </c>
      <c r="C80" s="80" t="s">
        <v>113</v>
      </c>
      <c r="D80" s="80" t="s">
        <v>213</v>
      </c>
      <c r="E80" s="84"/>
      <c r="F80" s="80" t="s">
        <v>390</v>
      </c>
      <c r="G80" s="1" t="s">
        <v>14</v>
      </c>
      <c r="H80" s="1" t="s">
        <v>15</v>
      </c>
      <c r="I80" s="80" t="s">
        <v>328</v>
      </c>
      <c r="J80" s="84">
        <v>5.4</v>
      </c>
      <c r="K80" s="84"/>
      <c r="L80" s="41">
        <f t="shared" si="16"/>
        <v>62.499900000000004</v>
      </c>
      <c r="M80" s="41">
        <v>8</v>
      </c>
      <c r="N80" s="41">
        <f t="shared" si="17"/>
        <v>17.7776</v>
      </c>
      <c r="O80" s="41">
        <v>15</v>
      </c>
      <c r="P80" s="41">
        <f t="shared" si="18"/>
        <v>52.380899999999997</v>
      </c>
      <c r="Q80" s="40">
        <v>8.1999999999999993</v>
      </c>
      <c r="R80" s="41">
        <f t="shared" si="19"/>
        <v>61.538400000000053</v>
      </c>
      <c r="S80" s="41">
        <v>175</v>
      </c>
      <c r="T80" s="41">
        <f t="shared" si="20"/>
        <v>33.707999999999998</v>
      </c>
      <c r="U80" s="40">
        <v>46</v>
      </c>
      <c r="V80" s="41">
        <f t="shared" si="21"/>
        <v>45.231399999999994</v>
      </c>
      <c r="W80" s="42"/>
      <c r="X80" s="81"/>
      <c r="Y80" s="92">
        <v>7.3969907407407413E-3</v>
      </c>
      <c r="Z80" s="41">
        <v>639</v>
      </c>
      <c r="AA80" s="43"/>
      <c r="AB80" s="41">
        <f t="shared" si="22"/>
        <v>72.35199999999999</v>
      </c>
      <c r="AC80" s="81">
        <f t="shared" si="23"/>
        <v>345.48820000000001</v>
      </c>
    </row>
    <row r="81" spans="1:30" ht="18.75" x14ac:dyDescent="0.3">
      <c r="A81" s="47">
        <v>76</v>
      </c>
      <c r="B81" s="61">
        <v>10</v>
      </c>
      <c r="C81" s="80" t="s">
        <v>185</v>
      </c>
      <c r="D81" s="80" t="s">
        <v>186</v>
      </c>
      <c r="E81" s="2" t="s">
        <v>18</v>
      </c>
      <c r="F81" s="82"/>
      <c r="G81" s="1" t="s">
        <v>14</v>
      </c>
      <c r="H81" s="1" t="s">
        <v>15</v>
      </c>
      <c r="I81" s="82"/>
      <c r="J81" s="40">
        <v>5.3</v>
      </c>
      <c r="K81" s="47"/>
      <c r="L81" s="41">
        <f t="shared" si="16"/>
        <v>66.666560000000032</v>
      </c>
      <c r="M81" s="41">
        <v>3</v>
      </c>
      <c r="N81" s="41">
        <f t="shared" si="17"/>
        <v>6.6665999999999999</v>
      </c>
      <c r="O81" s="41">
        <v>16</v>
      </c>
      <c r="P81" s="41">
        <f t="shared" si="18"/>
        <v>57.142799999999994</v>
      </c>
      <c r="Q81" s="40">
        <v>8.1</v>
      </c>
      <c r="R81" s="41">
        <f t="shared" si="19"/>
        <v>65.384550000000047</v>
      </c>
      <c r="S81" s="41">
        <v>175</v>
      </c>
      <c r="T81" s="41">
        <f t="shared" si="20"/>
        <v>33.707999999999998</v>
      </c>
      <c r="U81" s="40">
        <v>52</v>
      </c>
      <c r="V81" s="41">
        <f t="shared" si="21"/>
        <v>59.514999999999993</v>
      </c>
      <c r="W81" s="42"/>
      <c r="X81" s="81"/>
      <c r="Y81" s="92">
        <v>8.3437500000000005E-3</v>
      </c>
      <c r="Z81" s="41">
        <v>720</v>
      </c>
      <c r="AA81" s="43"/>
      <c r="AB81" s="41">
        <f t="shared" si="22"/>
        <v>55.115199999999994</v>
      </c>
      <c r="AC81" s="81">
        <f t="shared" si="23"/>
        <v>344.19871000000012</v>
      </c>
    </row>
    <row r="82" spans="1:30" ht="18.75" x14ac:dyDescent="0.3">
      <c r="A82" s="47">
        <v>77</v>
      </c>
      <c r="B82" s="61">
        <v>86</v>
      </c>
      <c r="C82" s="80" t="s">
        <v>289</v>
      </c>
      <c r="D82" s="80" t="s">
        <v>290</v>
      </c>
      <c r="E82" s="84"/>
      <c r="F82" s="80" t="s">
        <v>405</v>
      </c>
      <c r="G82" s="1" t="s">
        <v>14</v>
      </c>
      <c r="H82" s="1" t="s">
        <v>15</v>
      </c>
      <c r="I82" s="80" t="s">
        <v>333</v>
      </c>
      <c r="J82" s="84">
        <v>5.5</v>
      </c>
      <c r="K82" s="84"/>
      <c r="L82" s="41">
        <f t="shared" si="16"/>
        <v>58.333240000000018</v>
      </c>
      <c r="M82" s="41">
        <v>7</v>
      </c>
      <c r="N82" s="41">
        <f t="shared" si="17"/>
        <v>15.555399999999999</v>
      </c>
      <c r="O82" s="41">
        <v>10</v>
      </c>
      <c r="P82" s="41">
        <f t="shared" si="18"/>
        <v>28.571399999999997</v>
      </c>
      <c r="Q82" s="40">
        <v>8.1</v>
      </c>
      <c r="R82" s="41">
        <f t="shared" si="19"/>
        <v>65.384550000000047</v>
      </c>
      <c r="S82" s="41">
        <v>183</v>
      </c>
      <c r="T82" s="41">
        <f t="shared" si="20"/>
        <v>42.696799999999996</v>
      </c>
      <c r="U82" s="40">
        <v>49</v>
      </c>
      <c r="V82" s="41">
        <f t="shared" si="21"/>
        <v>52.373199999999997</v>
      </c>
      <c r="W82" s="42"/>
      <c r="X82" s="81"/>
      <c r="Y82" s="92">
        <v>6.9895833333333329E-3</v>
      </c>
      <c r="Z82" s="41">
        <v>603</v>
      </c>
      <c r="AA82" s="43"/>
      <c r="AB82" s="41">
        <f t="shared" si="22"/>
        <v>80.012799999999999</v>
      </c>
      <c r="AC82" s="81">
        <f t="shared" si="23"/>
        <v>342.92739000000006</v>
      </c>
    </row>
    <row r="83" spans="1:30" ht="18.75" x14ac:dyDescent="0.3">
      <c r="A83" s="84">
        <v>78</v>
      </c>
      <c r="B83" s="61">
        <v>31</v>
      </c>
      <c r="C83" s="80" t="s">
        <v>154</v>
      </c>
      <c r="D83" s="80" t="s">
        <v>155</v>
      </c>
      <c r="E83" s="2" t="s">
        <v>26</v>
      </c>
      <c r="F83" s="80" t="s">
        <v>350</v>
      </c>
      <c r="G83" s="1" t="s">
        <v>14</v>
      </c>
      <c r="H83" s="1" t="s">
        <v>15</v>
      </c>
      <c r="I83" s="80" t="s">
        <v>319</v>
      </c>
      <c r="J83" s="70">
        <v>5.0999999999999996</v>
      </c>
      <c r="K83" s="47"/>
      <c r="L83" s="41">
        <f t="shared" si="16"/>
        <v>74.999880000000033</v>
      </c>
      <c r="M83" s="41">
        <v>10</v>
      </c>
      <c r="N83" s="41">
        <f t="shared" si="17"/>
        <v>22.222000000000001</v>
      </c>
      <c r="O83" s="41">
        <v>4</v>
      </c>
      <c r="P83" s="41">
        <f t="shared" si="18"/>
        <v>0</v>
      </c>
      <c r="Q83" s="40">
        <v>8.1</v>
      </c>
      <c r="R83" s="41">
        <f t="shared" si="19"/>
        <v>65.384550000000047</v>
      </c>
      <c r="S83" s="41">
        <v>160</v>
      </c>
      <c r="T83" s="41">
        <f t="shared" si="20"/>
        <v>16.853999999999999</v>
      </c>
      <c r="U83" s="40">
        <v>58</v>
      </c>
      <c r="V83" s="41">
        <f t="shared" si="21"/>
        <v>73.798599999999993</v>
      </c>
      <c r="W83" s="42"/>
      <c r="X83" s="81"/>
      <c r="Y83" s="41" t="s">
        <v>631</v>
      </c>
      <c r="Z83" s="41">
        <v>565</v>
      </c>
      <c r="AA83" s="46"/>
      <c r="AB83" s="41">
        <f t="shared" si="22"/>
        <v>88.099199999999996</v>
      </c>
      <c r="AC83" s="81">
        <f t="shared" si="23"/>
        <v>341.35823000000005</v>
      </c>
    </row>
    <row r="84" spans="1:30" ht="18.75" x14ac:dyDescent="0.3">
      <c r="A84" s="47">
        <v>79</v>
      </c>
      <c r="B84" s="61">
        <v>63</v>
      </c>
      <c r="C84" s="80" t="s">
        <v>171</v>
      </c>
      <c r="D84" s="80" t="s">
        <v>172</v>
      </c>
      <c r="E84" s="2"/>
      <c r="F84" s="80" t="s">
        <v>358</v>
      </c>
      <c r="G84" s="1" t="s">
        <v>14</v>
      </c>
      <c r="H84" s="1" t="s">
        <v>15</v>
      </c>
      <c r="I84" s="80" t="s">
        <v>317</v>
      </c>
      <c r="J84" s="40">
        <v>5.0999999999999996</v>
      </c>
      <c r="K84" s="41"/>
      <c r="L84" s="41">
        <f t="shared" si="16"/>
        <v>74.999880000000033</v>
      </c>
      <c r="M84" s="41">
        <v>15</v>
      </c>
      <c r="N84" s="41">
        <f t="shared" si="17"/>
        <v>33.332999999999998</v>
      </c>
      <c r="O84" s="41">
        <v>5</v>
      </c>
      <c r="P84" s="41">
        <f t="shared" si="18"/>
        <v>4.7618999999999998</v>
      </c>
      <c r="Q84" s="40">
        <v>8.1</v>
      </c>
      <c r="R84" s="41">
        <f t="shared" si="19"/>
        <v>65.384550000000047</v>
      </c>
      <c r="S84" s="41">
        <v>180</v>
      </c>
      <c r="T84" s="41">
        <f t="shared" si="20"/>
        <v>39.326000000000001</v>
      </c>
      <c r="U84" s="40">
        <v>45</v>
      </c>
      <c r="V84" s="41">
        <f t="shared" si="21"/>
        <v>42.8508</v>
      </c>
      <c r="W84" s="42"/>
      <c r="X84" s="81"/>
      <c r="Y84" s="92">
        <v>7.1192129629629626E-3</v>
      </c>
      <c r="Z84" s="47">
        <v>615</v>
      </c>
      <c r="AA84" s="43"/>
      <c r="AB84" s="41">
        <f t="shared" si="22"/>
        <v>77.459199999999996</v>
      </c>
      <c r="AC84" s="81">
        <f t="shared" si="23"/>
        <v>338.11533000000009</v>
      </c>
    </row>
    <row r="85" spans="1:30" ht="18.75" x14ac:dyDescent="0.3">
      <c r="A85" s="47">
        <v>80</v>
      </c>
      <c r="B85" s="61">
        <v>17</v>
      </c>
      <c r="C85" s="80" t="s">
        <v>220</v>
      </c>
      <c r="D85" s="80" t="s">
        <v>221</v>
      </c>
      <c r="E85" s="41"/>
      <c r="F85" s="82"/>
      <c r="G85" s="1" t="s">
        <v>14</v>
      </c>
      <c r="H85" s="1" t="s">
        <v>15</v>
      </c>
      <c r="I85" s="82"/>
      <c r="J85" s="41">
        <v>5.3</v>
      </c>
      <c r="K85" s="41"/>
      <c r="L85" s="41">
        <f t="shared" si="16"/>
        <v>66.666560000000032</v>
      </c>
      <c r="M85" s="41">
        <v>15</v>
      </c>
      <c r="N85" s="41">
        <f t="shared" si="17"/>
        <v>33.332999999999998</v>
      </c>
      <c r="O85" s="41">
        <v>14</v>
      </c>
      <c r="P85" s="41">
        <f t="shared" si="18"/>
        <v>47.619</v>
      </c>
      <c r="Q85" s="40">
        <v>8.5</v>
      </c>
      <c r="R85" s="41">
        <f t="shared" si="19"/>
        <v>49.999950000000027</v>
      </c>
      <c r="S85" s="41">
        <v>170</v>
      </c>
      <c r="T85" s="41">
        <f t="shared" si="20"/>
        <v>28.09</v>
      </c>
      <c r="U85" s="40">
        <v>45</v>
      </c>
      <c r="V85" s="41">
        <f t="shared" si="21"/>
        <v>42.8508</v>
      </c>
      <c r="W85" s="42"/>
      <c r="X85" s="81"/>
      <c r="Y85" s="92">
        <v>7.6087962962962967E-3</v>
      </c>
      <c r="Z85" s="41">
        <v>657</v>
      </c>
      <c r="AA85" s="43"/>
      <c r="AB85" s="41">
        <f t="shared" si="22"/>
        <v>68.521599999999992</v>
      </c>
      <c r="AC85" s="81">
        <f t="shared" si="23"/>
        <v>337.08091000000007</v>
      </c>
      <c r="AD85" s="60"/>
    </row>
    <row r="86" spans="1:30" ht="18.75" x14ac:dyDescent="0.3">
      <c r="A86" s="84">
        <v>81</v>
      </c>
      <c r="B86" s="61">
        <v>91</v>
      </c>
      <c r="C86" s="80" t="s">
        <v>166</v>
      </c>
      <c r="D86" s="80" t="s">
        <v>165</v>
      </c>
      <c r="E86" s="2" t="s">
        <v>26</v>
      </c>
      <c r="F86" s="80" t="s">
        <v>356</v>
      </c>
      <c r="G86" s="1" t="s">
        <v>14</v>
      </c>
      <c r="H86" s="1" t="s">
        <v>15</v>
      </c>
      <c r="I86" s="80" t="s">
        <v>321</v>
      </c>
      <c r="J86" s="40">
        <v>5.2</v>
      </c>
      <c r="K86" s="41"/>
      <c r="L86" s="41">
        <f t="shared" si="16"/>
        <v>70.833220000000011</v>
      </c>
      <c r="M86" s="41">
        <v>8</v>
      </c>
      <c r="N86" s="41">
        <f t="shared" si="17"/>
        <v>17.7776</v>
      </c>
      <c r="O86" s="41">
        <v>8</v>
      </c>
      <c r="P86" s="41">
        <f t="shared" si="18"/>
        <v>19.047599999999999</v>
      </c>
      <c r="Q86" s="70">
        <v>7.4</v>
      </c>
      <c r="R86" s="41">
        <f t="shared" si="19"/>
        <v>92.307600000000022</v>
      </c>
      <c r="S86" s="41">
        <v>175</v>
      </c>
      <c r="T86" s="41">
        <f t="shared" si="20"/>
        <v>33.707999999999998</v>
      </c>
      <c r="U86" s="40">
        <v>36</v>
      </c>
      <c r="V86" s="41">
        <f t="shared" si="21"/>
        <v>21.4254</v>
      </c>
      <c r="W86" s="42"/>
      <c r="X86" s="81"/>
      <c r="Y86" s="92">
        <v>7.1099537037037043E-3</v>
      </c>
      <c r="Z86" s="41">
        <v>614</v>
      </c>
      <c r="AA86" s="43"/>
      <c r="AB86" s="41">
        <f t="shared" si="22"/>
        <v>77.671999999999997</v>
      </c>
      <c r="AC86" s="81">
        <f t="shared" si="23"/>
        <v>332.77142000000003</v>
      </c>
    </row>
    <row r="87" spans="1:30" ht="18.75" x14ac:dyDescent="0.3">
      <c r="A87" s="47">
        <v>82</v>
      </c>
      <c r="B87" s="61">
        <v>97</v>
      </c>
      <c r="C87" s="80" t="s">
        <v>140</v>
      </c>
      <c r="D87" s="80" t="s">
        <v>141</v>
      </c>
      <c r="E87" s="2" t="s">
        <v>13</v>
      </c>
      <c r="F87" s="80" t="s">
        <v>343</v>
      </c>
      <c r="G87" s="1" t="s">
        <v>14</v>
      </c>
      <c r="H87" s="1" t="s">
        <v>15</v>
      </c>
      <c r="I87" s="80" t="s">
        <v>105</v>
      </c>
      <c r="J87" s="40">
        <v>5.3</v>
      </c>
      <c r="K87" s="41"/>
      <c r="L87" s="41">
        <f t="shared" si="16"/>
        <v>66.666560000000032</v>
      </c>
      <c r="M87" s="41">
        <v>6</v>
      </c>
      <c r="N87" s="41">
        <f t="shared" si="17"/>
        <v>13.3332</v>
      </c>
      <c r="O87" s="41">
        <v>15</v>
      </c>
      <c r="P87" s="41">
        <f t="shared" si="18"/>
        <v>52.380899999999997</v>
      </c>
      <c r="Q87" s="70">
        <v>8.1</v>
      </c>
      <c r="R87" s="41">
        <f t="shared" si="19"/>
        <v>65.384550000000047</v>
      </c>
      <c r="S87" s="41">
        <v>170</v>
      </c>
      <c r="T87" s="41">
        <f t="shared" si="20"/>
        <v>28.09</v>
      </c>
      <c r="U87" s="40">
        <v>41</v>
      </c>
      <c r="V87" s="41">
        <f t="shared" si="21"/>
        <v>33.328399999999995</v>
      </c>
      <c r="W87" s="42"/>
      <c r="X87" s="81"/>
      <c r="Y87" s="92">
        <v>7.4421296296296293E-3</v>
      </c>
      <c r="Z87" s="41">
        <v>643</v>
      </c>
      <c r="AA87" s="43"/>
      <c r="AB87" s="41">
        <f t="shared" si="22"/>
        <v>71.500799999999998</v>
      </c>
      <c r="AC87" s="81">
        <f t="shared" si="23"/>
        <v>330.68441000000007</v>
      </c>
    </row>
    <row r="88" spans="1:30" ht="18.75" x14ac:dyDescent="0.3">
      <c r="A88" s="47">
        <v>83</v>
      </c>
      <c r="B88" s="61">
        <v>64</v>
      </c>
      <c r="C88" s="80" t="s">
        <v>274</v>
      </c>
      <c r="D88" s="80" t="s">
        <v>275</v>
      </c>
      <c r="E88" s="84"/>
      <c r="F88" s="89" t="s">
        <v>400</v>
      </c>
      <c r="G88" s="1" t="s">
        <v>14</v>
      </c>
      <c r="H88" s="1" t="s">
        <v>15</v>
      </c>
      <c r="I88" s="64" t="s">
        <v>327</v>
      </c>
      <c r="J88" s="84">
        <v>5.3</v>
      </c>
      <c r="K88" s="84"/>
      <c r="L88" s="41">
        <f t="shared" si="16"/>
        <v>66.666560000000032</v>
      </c>
      <c r="M88" s="47">
        <v>9</v>
      </c>
      <c r="N88" s="41">
        <f t="shared" si="17"/>
        <v>19.9998</v>
      </c>
      <c r="O88" s="41">
        <v>10</v>
      </c>
      <c r="P88" s="41">
        <f t="shared" si="18"/>
        <v>28.571399999999997</v>
      </c>
      <c r="Q88" s="70">
        <v>8.4</v>
      </c>
      <c r="R88" s="41">
        <f t="shared" si="19"/>
        <v>53.846100000000014</v>
      </c>
      <c r="S88" s="47">
        <v>170</v>
      </c>
      <c r="T88" s="41">
        <f t="shared" si="20"/>
        <v>28.09</v>
      </c>
      <c r="U88" s="40">
        <v>44</v>
      </c>
      <c r="V88" s="41">
        <f t="shared" si="21"/>
        <v>40.470199999999998</v>
      </c>
      <c r="W88" s="42"/>
      <c r="X88" s="81"/>
      <c r="Y88" s="92">
        <v>6.3171296296296283E-3</v>
      </c>
      <c r="Z88" s="47">
        <v>545</v>
      </c>
      <c r="AA88" s="43"/>
      <c r="AB88" s="41">
        <f t="shared" si="22"/>
        <v>92.355199999999996</v>
      </c>
      <c r="AC88" s="81">
        <f t="shared" si="23"/>
        <v>329.99926000000005</v>
      </c>
    </row>
    <row r="89" spans="1:30" ht="18.75" x14ac:dyDescent="0.3">
      <c r="A89" s="84">
        <v>84</v>
      </c>
      <c r="B89" s="61">
        <v>71</v>
      </c>
      <c r="C89" s="80" t="s">
        <v>287</v>
      </c>
      <c r="D89" s="80" t="s">
        <v>288</v>
      </c>
      <c r="E89" s="84"/>
      <c r="F89" s="89" t="s">
        <v>634</v>
      </c>
      <c r="G89" s="1" t="s">
        <v>14</v>
      </c>
      <c r="H89" s="1" t="s">
        <v>15</v>
      </c>
      <c r="I89" s="80" t="s">
        <v>89</v>
      </c>
      <c r="J89" s="84">
        <v>5.3</v>
      </c>
      <c r="K89" s="84"/>
      <c r="L89" s="41">
        <f t="shared" si="16"/>
        <v>66.666560000000032</v>
      </c>
      <c r="M89" s="41">
        <v>10</v>
      </c>
      <c r="N89" s="41">
        <f t="shared" si="17"/>
        <v>22.222000000000001</v>
      </c>
      <c r="O89" s="41">
        <v>10</v>
      </c>
      <c r="P89" s="41">
        <f t="shared" si="18"/>
        <v>28.571399999999997</v>
      </c>
      <c r="Q89" s="40">
        <v>8.4</v>
      </c>
      <c r="R89" s="41">
        <f t="shared" si="19"/>
        <v>53.846100000000014</v>
      </c>
      <c r="S89" s="41">
        <v>168</v>
      </c>
      <c r="T89" s="41">
        <f t="shared" si="20"/>
        <v>25.842799999999997</v>
      </c>
      <c r="U89" s="40">
        <v>44</v>
      </c>
      <c r="V89" s="41">
        <f t="shared" si="21"/>
        <v>40.470199999999998</v>
      </c>
      <c r="W89" s="42"/>
      <c r="X89" s="81"/>
      <c r="Y89" s="92">
        <v>6.3298611111111116E-3</v>
      </c>
      <c r="Z89" s="41">
        <v>546</v>
      </c>
      <c r="AA89" s="43"/>
      <c r="AB89" s="41">
        <f t="shared" si="22"/>
        <v>92.142399999999995</v>
      </c>
      <c r="AC89" s="81">
        <f t="shared" si="23"/>
        <v>329.76146000000006</v>
      </c>
    </row>
    <row r="90" spans="1:30" ht="18.75" x14ac:dyDescent="0.3">
      <c r="A90" s="47">
        <v>85</v>
      </c>
      <c r="B90" s="61">
        <v>82</v>
      </c>
      <c r="C90" s="80" t="s">
        <v>279</v>
      </c>
      <c r="D90" s="80" t="s">
        <v>280</v>
      </c>
      <c r="E90" s="84"/>
      <c r="F90" s="80" t="s">
        <v>401</v>
      </c>
      <c r="G90" s="1" t="s">
        <v>14</v>
      </c>
      <c r="H90" s="1" t="s">
        <v>15</v>
      </c>
      <c r="I90" s="80" t="s">
        <v>316</v>
      </c>
      <c r="J90" s="84">
        <v>5.5</v>
      </c>
      <c r="K90" s="84"/>
      <c r="L90" s="41">
        <f t="shared" si="16"/>
        <v>58.333240000000018</v>
      </c>
      <c r="M90" s="41">
        <v>20</v>
      </c>
      <c r="N90" s="41">
        <f t="shared" si="17"/>
        <v>44.444000000000003</v>
      </c>
      <c r="O90" s="41">
        <v>9</v>
      </c>
      <c r="P90" s="41">
        <f t="shared" si="18"/>
        <v>23.8095</v>
      </c>
      <c r="Q90" s="40">
        <v>8.1</v>
      </c>
      <c r="R90" s="41">
        <f t="shared" si="19"/>
        <v>65.384550000000047</v>
      </c>
      <c r="S90" s="41">
        <v>165</v>
      </c>
      <c r="T90" s="41">
        <f t="shared" si="20"/>
        <v>22.471999999999998</v>
      </c>
      <c r="U90" s="40">
        <v>40</v>
      </c>
      <c r="V90" s="41">
        <f t="shared" si="21"/>
        <v>30.947799999999997</v>
      </c>
      <c r="W90" s="42"/>
      <c r="X90" s="81"/>
      <c r="Y90" s="92">
        <v>6.8148148148148143E-3</v>
      </c>
      <c r="Z90" s="41">
        <v>588</v>
      </c>
      <c r="AA90" s="43"/>
      <c r="AB90" s="41">
        <f t="shared" si="22"/>
        <v>83.204799999999992</v>
      </c>
      <c r="AC90" s="81">
        <f t="shared" si="23"/>
        <v>328.59589000000005</v>
      </c>
    </row>
    <row r="91" spans="1:30" ht="18.75" x14ac:dyDescent="0.3">
      <c r="A91" s="47">
        <v>86</v>
      </c>
      <c r="B91" s="61">
        <v>77</v>
      </c>
      <c r="C91" s="80" t="s">
        <v>255</v>
      </c>
      <c r="D91" s="80" t="s">
        <v>256</v>
      </c>
      <c r="E91" s="84"/>
      <c r="F91" s="89" t="s">
        <v>620</v>
      </c>
      <c r="G91" s="1" t="s">
        <v>14</v>
      </c>
      <c r="H91" s="1" t="s">
        <v>15</v>
      </c>
      <c r="I91" s="80" t="s">
        <v>329</v>
      </c>
      <c r="J91" s="84">
        <v>5.2</v>
      </c>
      <c r="K91" s="84"/>
      <c r="L91" s="41">
        <f t="shared" si="16"/>
        <v>70.833220000000011</v>
      </c>
      <c r="M91" s="41">
        <v>16</v>
      </c>
      <c r="N91" s="41">
        <f t="shared" si="17"/>
        <v>35.555199999999999</v>
      </c>
      <c r="O91" s="41">
        <v>10</v>
      </c>
      <c r="P91" s="41">
        <f t="shared" si="18"/>
        <v>28.571399999999997</v>
      </c>
      <c r="Q91" s="40">
        <v>8.4</v>
      </c>
      <c r="R91" s="41">
        <f t="shared" si="19"/>
        <v>53.846100000000014</v>
      </c>
      <c r="S91" s="41">
        <v>168</v>
      </c>
      <c r="T91" s="41">
        <f t="shared" si="20"/>
        <v>25.842799999999997</v>
      </c>
      <c r="U91" s="40">
        <v>32</v>
      </c>
      <c r="V91" s="41">
        <f t="shared" si="21"/>
        <v>11.902999999999999</v>
      </c>
      <c r="W91" s="42"/>
      <c r="X91" s="81"/>
      <c r="Y91" s="92">
        <v>6.9942129629629634E-3</v>
      </c>
      <c r="Z91" s="41">
        <v>604</v>
      </c>
      <c r="AA91" s="43"/>
      <c r="AB91" s="41">
        <f t="shared" si="22"/>
        <v>79.8</v>
      </c>
      <c r="AC91" s="81">
        <f t="shared" si="23"/>
        <v>306.35172</v>
      </c>
    </row>
    <row r="92" spans="1:30" ht="18.75" x14ac:dyDescent="0.3">
      <c r="A92" s="84">
        <v>87</v>
      </c>
      <c r="B92" s="61">
        <v>81</v>
      </c>
      <c r="C92" s="80" t="s">
        <v>187</v>
      </c>
      <c r="D92" s="80" t="s">
        <v>188</v>
      </c>
      <c r="E92" s="2" t="s">
        <v>20</v>
      </c>
      <c r="F92" s="80" t="s">
        <v>364</v>
      </c>
      <c r="G92" s="1" t="s">
        <v>14</v>
      </c>
      <c r="H92" s="1" t="s">
        <v>15</v>
      </c>
      <c r="I92" s="80" t="s">
        <v>109</v>
      </c>
      <c r="J92" s="40">
        <v>5.6</v>
      </c>
      <c r="K92" s="47"/>
      <c r="L92" s="41">
        <f t="shared" si="16"/>
        <v>54.166580000000032</v>
      </c>
      <c r="M92" s="41">
        <v>3</v>
      </c>
      <c r="N92" s="41">
        <f t="shared" si="17"/>
        <v>6.6665999999999999</v>
      </c>
      <c r="O92" s="41">
        <v>16</v>
      </c>
      <c r="P92" s="41">
        <f t="shared" si="18"/>
        <v>57.142799999999994</v>
      </c>
      <c r="Q92" s="70">
        <v>8.3000000000000007</v>
      </c>
      <c r="R92" s="41">
        <f t="shared" si="19"/>
        <v>57.692250000000001</v>
      </c>
      <c r="S92" s="41">
        <v>170</v>
      </c>
      <c r="T92" s="41">
        <f t="shared" si="20"/>
        <v>28.09</v>
      </c>
      <c r="U92" s="40">
        <v>38</v>
      </c>
      <c r="V92" s="41">
        <f t="shared" si="21"/>
        <v>26.186599999999999</v>
      </c>
      <c r="W92" s="42"/>
      <c r="X92" s="81"/>
      <c r="Y92" s="92">
        <v>7.3564814814814812E-3</v>
      </c>
      <c r="Z92" s="47">
        <v>635</v>
      </c>
      <c r="AA92" s="43"/>
      <c r="AB92" s="41">
        <f t="shared" si="22"/>
        <v>73.203199999999995</v>
      </c>
      <c r="AC92" s="81">
        <f t="shared" si="23"/>
        <v>303.14803000000001</v>
      </c>
    </row>
    <row r="93" spans="1:30" ht="18.75" x14ac:dyDescent="0.3">
      <c r="A93" s="47">
        <v>88</v>
      </c>
      <c r="B93" s="61">
        <v>44</v>
      </c>
      <c r="C93" s="80" t="s">
        <v>232</v>
      </c>
      <c r="D93" s="80" t="s">
        <v>233</v>
      </c>
      <c r="E93" s="47"/>
      <c r="F93" s="80" t="s">
        <v>382</v>
      </c>
      <c r="G93" s="1" t="s">
        <v>14</v>
      </c>
      <c r="H93" s="1" t="s">
        <v>15</v>
      </c>
      <c r="I93" s="80" t="s">
        <v>94</v>
      </c>
      <c r="J93" s="84">
        <v>5.6</v>
      </c>
      <c r="K93" s="84"/>
      <c r="L93" s="41">
        <f t="shared" si="16"/>
        <v>54.166580000000032</v>
      </c>
      <c r="M93" s="41">
        <v>9</v>
      </c>
      <c r="N93" s="41">
        <f t="shared" si="17"/>
        <v>19.9998</v>
      </c>
      <c r="O93" s="41">
        <v>5</v>
      </c>
      <c r="P93" s="41">
        <f t="shared" si="18"/>
        <v>4.7618999999999998</v>
      </c>
      <c r="Q93" s="40">
        <v>8.1999999999999993</v>
      </c>
      <c r="R93" s="41">
        <f t="shared" si="19"/>
        <v>61.538400000000053</v>
      </c>
      <c r="S93" s="41">
        <v>170</v>
      </c>
      <c r="T93" s="41">
        <f t="shared" si="20"/>
        <v>28.09</v>
      </c>
      <c r="U93" s="40">
        <v>48</v>
      </c>
      <c r="V93" s="41">
        <f t="shared" si="21"/>
        <v>49.992599999999996</v>
      </c>
      <c r="W93" s="42"/>
      <c r="X93" s="81"/>
      <c r="Y93" s="92">
        <v>6.7708333333333336E-3</v>
      </c>
      <c r="Z93" s="41">
        <v>585</v>
      </c>
      <c r="AA93" s="43"/>
      <c r="AB93" s="41">
        <f t="shared" si="22"/>
        <v>83.843199999999996</v>
      </c>
      <c r="AC93" s="81">
        <f t="shared" si="23"/>
        <v>302.39248000000009</v>
      </c>
    </row>
    <row r="94" spans="1:30" ht="18.75" x14ac:dyDescent="0.3">
      <c r="A94" s="47">
        <v>89</v>
      </c>
      <c r="B94" s="61">
        <v>83</v>
      </c>
      <c r="C94" s="80" t="s">
        <v>173</v>
      </c>
      <c r="D94" s="80" t="s">
        <v>174</v>
      </c>
      <c r="E94" s="2" t="s">
        <v>17</v>
      </c>
      <c r="F94" s="89" t="s">
        <v>622</v>
      </c>
      <c r="G94" s="1" t="s">
        <v>14</v>
      </c>
      <c r="H94" s="1" t="s">
        <v>15</v>
      </c>
      <c r="I94" s="80" t="s">
        <v>324</v>
      </c>
      <c r="J94" s="70">
        <v>5.8</v>
      </c>
      <c r="K94" s="47"/>
      <c r="L94" s="41">
        <f t="shared" si="16"/>
        <v>45.833260000000024</v>
      </c>
      <c r="M94" s="41">
        <v>20</v>
      </c>
      <c r="N94" s="41">
        <f t="shared" si="17"/>
        <v>44.444000000000003</v>
      </c>
      <c r="O94" s="41">
        <v>10</v>
      </c>
      <c r="P94" s="41">
        <f t="shared" si="18"/>
        <v>28.571399999999997</v>
      </c>
      <c r="Q94" s="40">
        <v>8.3000000000000007</v>
      </c>
      <c r="R94" s="41">
        <f t="shared" si="19"/>
        <v>57.692250000000001</v>
      </c>
      <c r="S94" s="41">
        <v>148</v>
      </c>
      <c r="T94" s="41">
        <f t="shared" si="20"/>
        <v>3.3708</v>
      </c>
      <c r="U94" s="40">
        <v>50</v>
      </c>
      <c r="V94" s="41">
        <f t="shared" si="21"/>
        <v>54.753799999999998</v>
      </c>
      <c r="W94" s="42"/>
      <c r="X94" s="81"/>
      <c r="Y94" s="91">
        <v>7.697916666666668E-3</v>
      </c>
      <c r="Z94" s="47">
        <v>665</v>
      </c>
      <c r="AA94" s="46"/>
      <c r="AB94" s="41">
        <f t="shared" si="22"/>
        <v>66.819199999999995</v>
      </c>
      <c r="AC94" s="81">
        <f t="shared" si="23"/>
        <v>301.48471000000006</v>
      </c>
    </row>
    <row r="95" spans="1:30" ht="18.75" x14ac:dyDescent="0.3">
      <c r="A95" s="84">
        <v>90</v>
      </c>
      <c r="B95" s="61">
        <v>26</v>
      </c>
      <c r="C95" s="80" t="s">
        <v>79</v>
      </c>
      <c r="D95" s="80" t="s">
        <v>80</v>
      </c>
      <c r="E95" s="2" t="s">
        <v>20</v>
      </c>
      <c r="F95" s="80" t="s">
        <v>81</v>
      </c>
      <c r="G95" s="1" t="s">
        <v>14</v>
      </c>
      <c r="H95" s="1" t="s">
        <v>15</v>
      </c>
      <c r="I95" s="80" t="s">
        <v>62</v>
      </c>
      <c r="J95" s="40">
        <v>5.4</v>
      </c>
      <c r="K95" s="47"/>
      <c r="L95" s="41">
        <f t="shared" si="16"/>
        <v>62.499900000000004</v>
      </c>
      <c r="M95" s="41">
        <v>4</v>
      </c>
      <c r="N95" s="41">
        <f t="shared" si="17"/>
        <v>8.8887999999999998</v>
      </c>
      <c r="O95" s="41">
        <v>10</v>
      </c>
      <c r="P95" s="41">
        <f t="shared" si="18"/>
        <v>28.571399999999997</v>
      </c>
      <c r="Q95" s="40">
        <v>8.4</v>
      </c>
      <c r="R95" s="41">
        <f t="shared" si="19"/>
        <v>53.846100000000014</v>
      </c>
      <c r="S95" s="41">
        <v>170</v>
      </c>
      <c r="T95" s="41">
        <f t="shared" si="20"/>
        <v>28.09</v>
      </c>
      <c r="U95" s="40">
        <v>47</v>
      </c>
      <c r="V95" s="41">
        <f t="shared" si="21"/>
        <v>47.611999999999995</v>
      </c>
      <c r="W95" s="42"/>
      <c r="X95" s="81"/>
      <c r="Y95" s="92">
        <v>7.4791666666666661E-3</v>
      </c>
      <c r="Z95" s="41">
        <v>646</v>
      </c>
      <c r="AA95" s="43"/>
      <c r="AB95" s="41">
        <f t="shared" si="22"/>
        <v>70.862399999999994</v>
      </c>
      <c r="AC95" s="81">
        <f t="shared" si="23"/>
        <v>300.37060000000002</v>
      </c>
    </row>
    <row r="96" spans="1:30" ht="18.75" x14ac:dyDescent="0.3">
      <c r="A96" s="47">
        <v>91</v>
      </c>
      <c r="B96" s="61">
        <v>6</v>
      </c>
      <c r="C96" s="80" t="s">
        <v>263</v>
      </c>
      <c r="D96" s="80" t="s">
        <v>264</v>
      </c>
      <c r="E96" s="84"/>
      <c r="F96" s="89" t="s">
        <v>624</v>
      </c>
      <c r="G96" s="1" t="s">
        <v>14</v>
      </c>
      <c r="H96" s="1" t="s">
        <v>15</v>
      </c>
      <c r="I96" s="80" t="s">
        <v>109</v>
      </c>
      <c r="J96" s="84">
        <v>5.6</v>
      </c>
      <c r="K96" s="84"/>
      <c r="L96" s="41">
        <f t="shared" si="16"/>
        <v>54.166580000000032</v>
      </c>
      <c r="M96" s="41">
        <v>4</v>
      </c>
      <c r="N96" s="41">
        <f t="shared" si="17"/>
        <v>8.8887999999999998</v>
      </c>
      <c r="O96" s="41">
        <v>17</v>
      </c>
      <c r="P96" s="41">
        <f t="shared" si="18"/>
        <v>61.904699999999998</v>
      </c>
      <c r="Q96" s="40">
        <v>8.3000000000000007</v>
      </c>
      <c r="R96" s="41">
        <f t="shared" si="19"/>
        <v>57.692250000000001</v>
      </c>
      <c r="S96" s="41">
        <v>170</v>
      </c>
      <c r="T96" s="41">
        <f t="shared" si="20"/>
        <v>28.09</v>
      </c>
      <c r="U96" s="40">
        <v>36</v>
      </c>
      <c r="V96" s="41">
        <f t="shared" si="21"/>
        <v>21.4254</v>
      </c>
      <c r="W96" s="42"/>
      <c r="X96" s="81"/>
      <c r="Y96" s="92">
        <v>7.9004629629629633E-3</v>
      </c>
      <c r="Z96" s="47">
        <v>682</v>
      </c>
      <c r="AA96" s="43"/>
      <c r="AB96" s="41">
        <f t="shared" si="22"/>
        <v>63.201599999999999</v>
      </c>
      <c r="AC96" s="81">
        <f t="shared" si="23"/>
        <v>295.36933000000005</v>
      </c>
    </row>
    <row r="97" spans="1:29" ht="18.75" x14ac:dyDescent="0.3">
      <c r="A97" s="47">
        <v>92</v>
      </c>
      <c r="B97" s="61">
        <v>84</v>
      </c>
      <c r="C97" s="80" t="s">
        <v>205</v>
      </c>
      <c r="D97" s="80" t="s">
        <v>206</v>
      </c>
      <c r="E97" s="2" t="s">
        <v>18</v>
      </c>
      <c r="F97" s="80" t="s">
        <v>371</v>
      </c>
      <c r="G97" s="1" t="s">
        <v>14</v>
      </c>
      <c r="H97" s="1" t="s">
        <v>15</v>
      </c>
      <c r="I97" s="80" t="s">
        <v>94</v>
      </c>
      <c r="J97" s="70">
        <v>5.3</v>
      </c>
      <c r="K97" s="41"/>
      <c r="L97" s="41">
        <f t="shared" si="16"/>
        <v>66.666560000000032</v>
      </c>
      <c r="M97" s="41">
        <v>3</v>
      </c>
      <c r="N97" s="41">
        <f t="shared" si="17"/>
        <v>6.6665999999999999</v>
      </c>
      <c r="O97" s="41">
        <v>5</v>
      </c>
      <c r="P97" s="41">
        <f t="shared" si="18"/>
        <v>4.7618999999999998</v>
      </c>
      <c r="Q97" s="40">
        <v>8.4</v>
      </c>
      <c r="R97" s="41">
        <f t="shared" si="19"/>
        <v>53.846100000000014</v>
      </c>
      <c r="S97" s="41">
        <v>175</v>
      </c>
      <c r="T97" s="41">
        <f t="shared" si="20"/>
        <v>33.707999999999998</v>
      </c>
      <c r="U97" s="40">
        <v>42</v>
      </c>
      <c r="V97" s="41">
        <f t="shared" si="21"/>
        <v>35.708999999999996</v>
      </c>
      <c r="W97" s="42"/>
      <c r="X97" s="81"/>
      <c r="Y97" s="92">
        <v>6.4571759259259261E-3</v>
      </c>
      <c r="Z97" s="41">
        <v>557</v>
      </c>
      <c r="AA97" s="43"/>
      <c r="AB97" s="41">
        <f t="shared" si="22"/>
        <v>89.801599999999993</v>
      </c>
      <c r="AC97" s="81">
        <f t="shared" si="23"/>
        <v>291.15976000000006</v>
      </c>
    </row>
    <row r="98" spans="1:29" ht="18.75" x14ac:dyDescent="0.3">
      <c r="A98" s="84">
        <v>93</v>
      </c>
      <c r="B98" s="61">
        <v>2</v>
      </c>
      <c r="C98" s="80" t="s">
        <v>214</v>
      </c>
      <c r="D98" s="80" t="s">
        <v>215</v>
      </c>
      <c r="E98" s="2" t="s">
        <v>18</v>
      </c>
      <c r="F98" s="80" t="s">
        <v>375</v>
      </c>
      <c r="G98" s="1" t="s">
        <v>14</v>
      </c>
      <c r="H98" s="1" t="s">
        <v>15</v>
      </c>
      <c r="I98" s="80" t="s">
        <v>327</v>
      </c>
      <c r="J98" s="70">
        <v>5.7</v>
      </c>
      <c r="K98" s="41"/>
      <c r="L98" s="41">
        <f t="shared" si="16"/>
        <v>49.99992000000001</v>
      </c>
      <c r="M98" s="41">
        <v>20</v>
      </c>
      <c r="N98" s="41">
        <f t="shared" si="17"/>
        <v>44.444000000000003</v>
      </c>
      <c r="O98" s="41">
        <v>11</v>
      </c>
      <c r="P98" s="41">
        <f t="shared" si="18"/>
        <v>33.333300000000001</v>
      </c>
      <c r="Q98" s="40">
        <v>8.6999999999999993</v>
      </c>
      <c r="R98" s="41">
        <f t="shared" si="19"/>
        <v>42.307650000000052</v>
      </c>
      <c r="S98" s="41">
        <v>160</v>
      </c>
      <c r="T98" s="41">
        <f t="shared" si="20"/>
        <v>16.853999999999999</v>
      </c>
      <c r="U98" s="40">
        <v>44</v>
      </c>
      <c r="V98" s="41">
        <f t="shared" si="21"/>
        <v>40.470199999999998</v>
      </c>
      <c r="W98" s="42"/>
      <c r="X98" s="81"/>
      <c r="Y98" s="92">
        <v>7.9004629629629633E-3</v>
      </c>
      <c r="Z98" s="41">
        <v>682.6</v>
      </c>
      <c r="AA98" s="43"/>
      <c r="AB98" s="41">
        <f t="shared" si="22"/>
        <v>63.073919999999994</v>
      </c>
      <c r="AC98" s="81">
        <f t="shared" si="23"/>
        <v>290.48299000000009</v>
      </c>
    </row>
    <row r="99" spans="1:29" ht="18.75" x14ac:dyDescent="0.3">
      <c r="A99" s="47">
        <v>94</v>
      </c>
      <c r="B99" s="61">
        <v>62</v>
      </c>
      <c r="C99" s="80" t="s">
        <v>193</v>
      </c>
      <c r="D99" s="80" t="s">
        <v>194</v>
      </c>
      <c r="E99" s="2" t="s">
        <v>26</v>
      </c>
      <c r="F99" s="80" t="s">
        <v>365</v>
      </c>
      <c r="G99" s="1" t="s">
        <v>14</v>
      </c>
      <c r="H99" s="1" t="s">
        <v>15</v>
      </c>
      <c r="I99" s="80" t="s">
        <v>317</v>
      </c>
      <c r="J99" s="70">
        <v>5.3</v>
      </c>
      <c r="K99" s="47"/>
      <c r="L99" s="41">
        <f t="shared" si="16"/>
        <v>66.666560000000032</v>
      </c>
      <c r="M99" s="41">
        <v>0</v>
      </c>
      <c r="N99" s="41">
        <f t="shared" si="17"/>
        <v>0</v>
      </c>
      <c r="O99" s="41">
        <v>5</v>
      </c>
      <c r="P99" s="41">
        <f t="shared" si="18"/>
        <v>4.7618999999999998</v>
      </c>
      <c r="Q99" s="40">
        <v>7.9</v>
      </c>
      <c r="R99" s="41">
        <f t="shared" si="19"/>
        <v>73.076850000000022</v>
      </c>
      <c r="S99" s="41">
        <v>184</v>
      </c>
      <c r="T99" s="41">
        <f t="shared" si="20"/>
        <v>43.820399999999999</v>
      </c>
      <c r="U99" s="40">
        <v>45</v>
      </c>
      <c r="V99" s="41">
        <f t="shared" si="21"/>
        <v>42.8508</v>
      </c>
      <c r="W99" s="42"/>
      <c r="X99" s="81"/>
      <c r="Y99" s="91">
        <v>8.217592592592594E-3</v>
      </c>
      <c r="Z99" s="47">
        <v>710</v>
      </c>
      <c r="AA99" s="46"/>
      <c r="AB99" s="41">
        <f t="shared" si="22"/>
        <v>57.243199999999995</v>
      </c>
      <c r="AC99" s="81">
        <f t="shared" si="23"/>
        <v>288.41971000000007</v>
      </c>
    </row>
    <row r="100" spans="1:29" ht="18.75" x14ac:dyDescent="0.3">
      <c r="A100" s="47">
        <v>95</v>
      </c>
      <c r="B100" s="61">
        <v>387</v>
      </c>
      <c r="C100" s="80" t="s">
        <v>195</v>
      </c>
      <c r="D100" s="80" t="s">
        <v>196</v>
      </c>
      <c r="E100" s="2"/>
      <c r="F100" s="80" t="s">
        <v>366</v>
      </c>
      <c r="G100" s="1" t="s">
        <v>14</v>
      </c>
      <c r="H100" s="1" t="s">
        <v>15</v>
      </c>
      <c r="I100" s="80" t="s">
        <v>25</v>
      </c>
      <c r="J100" s="70">
        <v>5.7</v>
      </c>
      <c r="K100" s="47"/>
      <c r="L100" s="41">
        <f t="shared" si="16"/>
        <v>49.99992000000001</v>
      </c>
      <c r="M100" s="41">
        <v>2</v>
      </c>
      <c r="N100" s="41">
        <f t="shared" si="17"/>
        <v>4.4443999999999999</v>
      </c>
      <c r="O100" s="41">
        <v>20</v>
      </c>
      <c r="P100" s="41">
        <f t="shared" si="18"/>
        <v>76.190399999999997</v>
      </c>
      <c r="Q100" s="40">
        <v>8.6</v>
      </c>
      <c r="R100" s="41">
        <f t="shared" si="19"/>
        <v>46.153800000000039</v>
      </c>
      <c r="S100" s="41">
        <v>165</v>
      </c>
      <c r="T100" s="41">
        <f t="shared" si="20"/>
        <v>22.471999999999998</v>
      </c>
      <c r="U100" s="40">
        <v>36</v>
      </c>
      <c r="V100" s="41">
        <f t="shared" si="21"/>
        <v>21.4254</v>
      </c>
      <c r="W100" s="42"/>
      <c r="X100" s="81"/>
      <c r="Y100" s="91">
        <v>7.8692129629629633E-3</v>
      </c>
      <c r="Z100" s="47">
        <v>679</v>
      </c>
      <c r="AA100" s="46"/>
      <c r="AB100" s="41">
        <f t="shared" si="22"/>
        <v>63.839999999999996</v>
      </c>
      <c r="AC100" s="81">
        <f t="shared" si="23"/>
        <v>284.52592000000004</v>
      </c>
    </row>
    <row r="101" spans="1:29" ht="18.75" x14ac:dyDescent="0.3">
      <c r="A101" s="84">
        <v>96</v>
      </c>
      <c r="B101" s="61">
        <v>35</v>
      </c>
      <c r="C101" s="80" t="s">
        <v>169</v>
      </c>
      <c r="D101" s="80" t="s">
        <v>170</v>
      </c>
      <c r="E101" s="2" t="s">
        <v>18</v>
      </c>
      <c r="F101" s="89" t="s">
        <v>623</v>
      </c>
      <c r="G101" s="1" t="s">
        <v>14</v>
      </c>
      <c r="H101" s="1" t="s">
        <v>15</v>
      </c>
      <c r="I101" s="80" t="s">
        <v>323</v>
      </c>
      <c r="J101" s="70">
        <v>5.7</v>
      </c>
      <c r="K101" s="47"/>
      <c r="L101" s="41">
        <f t="shared" si="16"/>
        <v>49.99992000000001</v>
      </c>
      <c r="M101" s="41">
        <v>2</v>
      </c>
      <c r="N101" s="41">
        <f t="shared" si="17"/>
        <v>4.4443999999999999</v>
      </c>
      <c r="O101" s="41">
        <v>6</v>
      </c>
      <c r="P101" s="41">
        <f t="shared" si="18"/>
        <v>9.5237999999999996</v>
      </c>
      <c r="Q101" s="40">
        <v>8.1</v>
      </c>
      <c r="R101" s="41">
        <f t="shared" si="19"/>
        <v>65.384550000000047</v>
      </c>
      <c r="S101" s="41">
        <v>173</v>
      </c>
      <c r="T101" s="41">
        <f t="shared" si="20"/>
        <v>31.460799999999999</v>
      </c>
      <c r="U101" s="40">
        <v>43</v>
      </c>
      <c r="V101" s="41">
        <f t="shared" si="21"/>
        <v>38.089599999999997</v>
      </c>
      <c r="W101" s="42"/>
      <c r="X101" s="81"/>
      <c r="Y101" s="91">
        <v>7.3229166666666659E-3</v>
      </c>
      <c r="Z101" s="47">
        <v>632</v>
      </c>
      <c r="AA101" s="46"/>
      <c r="AB101" s="41">
        <f t="shared" si="22"/>
        <v>73.8416</v>
      </c>
      <c r="AC101" s="81">
        <f t="shared" si="23"/>
        <v>272.74467000000004</v>
      </c>
    </row>
    <row r="102" spans="1:29" ht="18.75" x14ac:dyDescent="0.3">
      <c r="A102" s="47">
        <v>97</v>
      </c>
      <c r="B102" s="61">
        <v>76</v>
      </c>
      <c r="C102" s="80" t="s">
        <v>95</v>
      </c>
      <c r="D102" s="80" t="s">
        <v>96</v>
      </c>
      <c r="E102" s="84"/>
      <c r="F102" s="80" t="s">
        <v>97</v>
      </c>
      <c r="G102" s="1" t="s">
        <v>14</v>
      </c>
      <c r="H102" s="1" t="s">
        <v>15</v>
      </c>
      <c r="I102" s="80" t="s">
        <v>94</v>
      </c>
      <c r="J102" s="47">
        <v>6.1</v>
      </c>
      <c r="K102" s="84"/>
      <c r="L102" s="41">
        <f t="shared" ref="L102:L109" si="24">(6.9-J102)*41.6666</f>
        <v>33.33328000000003</v>
      </c>
      <c r="M102" s="41">
        <v>2</v>
      </c>
      <c r="N102" s="41">
        <f t="shared" ref="N102:N109" si="25">(M102-0)*2.2222</f>
        <v>4.4443999999999999</v>
      </c>
      <c r="O102" s="41">
        <v>18</v>
      </c>
      <c r="P102" s="41">
        <f t="shared" ref="P102:P109" si="26">(O102-4)*4.7619</f>
        <v>66.666600000000003</v>
      </c>
      <c r="Q102" s="40">
        <v>8.6999999999999993</v>
      </c>
      <c r="R102" s="41">
        <f t="shared" ref="R102:R109" si="27">(9.8-Q102)*38.4615</f>
        <v>42.307650000000052</v>
      </c>
      <c r="S102" s="41">
        <v>165</v>
      </c>
      <c r="T102" s="41">
        <f t="shared" ref="T102:T109" si="28">(S102-145)*1.1236</f>
        <v>22.471999999999998</v>
      </c>
      <c r="U102" s="40">
        <v>44</v>
      </c>
      <c r="V102" s="41">
        <f t="shared" ref="V102:V109" si="29">(U102-27)*2.3806</f>
        <v>40.470199999999998</v>
      </c>
      <c r="W102" s="42"/>
      <c r="X102" s="81"/>
      <c r="Y102" s="92">
        <v>8.0115740740740755E-3</v>
      </c>
      <c r="Z102" s="47">
        <v>692</v>
      </c>
      <c r="AA102" s="43"/>
      <c r="AB102" s="41">
        <f t="shared" ref="AB102:AB109" si="30">(979-Z102)*0.2128</f>
        <v>61.073599999999999</v>
      </c>
      <c r="AC102" s="81">
        <f t="shared" ref="AC102:AC109" si="31">SUM(L102,N102,P102,R102,T102,V102,X102,AB102)</f>
        <v>270.76773000000009</v>
      </c>
    </row>
    <row r="103" spans="1:29" ht="18.75" x14ac:dyDescent="0.3">
      <c r="A103" s="47">
        <v>98</v>
      </c>
      <c r="B103" s="61">
        <v>42</v>
      </c>
      <c r="C103" s="80" t="s">
        <v>281</v>
      </c>
      <c r="D103" s="80" t="s">
        <v>282</v>
      </c>
      <c r="E103" s="84"/>
      <c r="F103" s="80" t="s">
        <v>402</v>
      </c>
      <c r="G103" s="1" t="s">
        <v>14</v>
      </c>
      <c r="H103" s="1" t="s">
        <v>15</v>
      </c>
      <c r="I103" s="80" t="s">
        <v>94</v>
      </c>
      <c r="J103" s="84">
        <v>5.9</v>
      </c>
      <c r="K103" s="84"/>
      <c r="L103" s="41">
        <f t="shared" si="24"/>
        <v>41.666600000000003</v>
      </c>
      <c r="M103" s="41">
        <v>8</v>
      </c>
      <c r="N103" s="41">
        <f t="shared" si="25"/>
        <v>17.7776</v>
      </c>
      <c r="O103" s="41">
        <v>5</v>
      </c>
      <c r="P103" s="41">
        <f t="shared" si="26"/>
        <v>4.7618999999999998</v>
      </c>
      <c r="Q103" s="40">
        <v>8.5</v>
      </c>
      <c r="R103" s="41">
        <f t="shared" si="27"/>
        <v>49.999950000000027</v>
      </c>
      <c r="S103" s="41">
        <v>160</v>
      </c>
      <c r="T103" s="41">
        <f t="shared" si="28"/>
        <v>16.853999999999999</v>
      </c>
      <c r="U103" s="40">
        <v>50</v>
      </c>
      <c r="V103" s="41">
        <f t="shared" si="29"/>
        <v>54.753799999999998</v>
      </c>
      <c r="W103" s="42"/>
      <c r="X103" s="81"/>
      <c r="Y103" s="92">
        <v>6.7476851851851856E-3</v>
      </c>
      <c r="Z103" s="41">
        <v>583</v>
      </c>
      <c r="AA103" s="43"/>
      <c r="AB103" s="41">
        <f t="shared" si="30"/>
        <v>84.268799999999999</v>
      </c>
      <c r="AC103" s="81">
        <f t="shared" si="31"/>
        <v>270.08265000000006</v>
      </c>
    </row>
    <row r="104" spans="1:29" ht="18.75" x14ac:dyDescent="0.3">
      <c r="A104" s="84">
        <v>99</v>
      </c>
      <c r="B104" s="61">
        <v>100</v>
      </c>
      <c r="C104" s="80" t="s">
        <v>191</v>
      </c>
      <c r="D104" s="80" t="s">
        <v>192</v>
      </c>
      <c r="E104" s="2" t="s">
        <v>20</v>
      </c>
      <c r="F104" s="89" t="s">
        <v>616</v>
      </c>
      <c r="G104" s="1" t="s">
        <v>14</v>
      </c>
      <c r="H104" s="1" t="s">
        <v>15</v>
      </c>
      <c r="I104" s="80" t="s">
        <v>25</v>
      </c>
      <c r="J104" s="70">
        <v>5.7</v>
      </c>
      <c r="K104" s="47"/>
      <c r="L104" s="41">
        <f t="shared" si="24"/>
        <v>49.99992000000001</v>
      </c>
      <c r="M104" s="41">
        <v>11</v>
      </c>
      <c r="N104" s="41">
        <f t="shared" si="25"/>
        <v>24.444199999999999</v>
      </c>
      <c r="O104" s="41">
        <v>8</v>
      </c>
      <c r="P104" s="41">
        <f t="shared" si="26"/>
        <v>19.047599999999999</v>
      </c>
      <c r="Q104" s="40">
        <v>8.1</v>
      </c>
      <c r="R104" s="41">
        <f t="shared" si="27"/>
        <v>65.384550000000047</v>
      </c>
      <c r="S104" s="41">
        <v>165</v>
      </c>
      <c r="T104" s="41">
        <f t="shared" si="28"/>
        <v>22.471999999999998</v>
      </c>
      <c r="U104" s="40">
        <v>29</v>
      </c>
      <c r="V104" s="41">
        <f t="shared" si="29"/>
        <v>4.7611999999999997</v>
      </c>
      <c r="W104" s="42"/>
      <c r="X104" s="81"/>
      <c r="Y104" s="91">
        <v>7.5196759259259262E-3</v>
      </c>
      <c r="Z104" s="47">
        <v>649</v>
      </c>
      <c r="AA104" s="46"/>
      <c r="AB104" s="41">
        <f t="shared" si="30"/>
        <v>70.22399999999999</v>
      </c>
      <c r="AC104" s="81">
        <f t="shared" si="31"/>
        <v>256.33347000000003</v>
      </c>
    </row>
    <row r="105" spans="1:29" ht="18.75" x14ac:dyDescent="0.3">
      <c r="A105" s="47">
        <v>100</v>
      </c>
      <c r="B105" s="61">
        <v>39</v>
      </c>
      <c r="C105" s="80" t="s">
        <v>283</v>
      </c>
      <c r="D105" s="80" t="s">
        <v>284</v>
      </c>
      <c r="E105" s="84"/>
      <c r="F105" s="89" t="s">
        <v>639</v>
      </c>
      <c r="G105" s="1" t="s">
        <v>14</v>
      </c>
      <c r="H105" s="1" t="s">
        <v>15</v>
      </c>
      <c r="I105" s="80" t="s">
        <v>327</v>
      </c>
      <c r="J105" s="84">
        <v>5.6</v>
      </c>
      <c r="K105" s="84"/>
      <c r="L105" s="41">
        <f t="shared" si="24"/>
        <v>54.166580000000032</v>
      </c>
      <c r="M105" s="41">
        <v>3</v>
      </c>
      <c r="N105" s="41">
        <f t="shared" si="25"/>
        <v>6.6665999999999999</v>
      </c>
      <c r="O105" s="41">
        <v>9</v>
      </c>
      <c r="P105" s="41">
        <f t="shared" si="26"/>
        <v>23.8095</v>
      </c>
      <c r="Q105" s="40">
        <v>8.4</v>
      </c>
      <c r="R105" s="41">
        <f t="shared" si="27"/>
        <v>53.846100000000014</v>
      </c>
      <c r="S105" s="41">
        <v>174</v>
      </c>
      <c r="T105" s="41">
        <f t="shared" si="28"/>
        <v>32.584399999999995</v>
      </c>
      <c r="U105" s="40">
        <v>33</v>
      </c>
      <c r="V105" s="41">
        <f t="shared" si="29"/>
        <v>14.2836</v>
      </c>
      <c r="W105" s="42"/>
      <c r="X105" s="81"/>
      <c r="Y105" s="92">
        <v>8.1990740740740739E-3</v>
      </c>
      <c r="Z105" s="41">
        <v>708</v>
      </c>
      <c r="AA105" s="43"/>
      <c r="AB105" s="41">
        <f t="shared" si="30"/>
        <v>57.668799999999997</v>
      </c>
      <c r="AC105" s="81">
        <f t="shared" si="31"/>
        <v>243.02558000000005</v>
      </c>
    </row>
    <row r="106" spans="1:29" ht="18.75" x14ac:dyDescent="0.3">
      <c r="A106" s="47">
        <v>101</v>
      </c>
      <c r="B106" s="61">
        <v>348</v>
      </c>
      <c r="C106" s="80" t="s">
        <v>152</v>
      </c>
      <c r="D106" s="80" t="s">
        <v>153</v>
      </c>
      <c r="E106" s="2" t="s">
        <v>18</v>
      </c>
      <c r="F106" s="80" t="s">
        <v>349</v>
      </c>
      <c r="G106" s="1" t="s">
        <v>14</v>
      </c>
      <c r="H106" s="1" t="s">
        <v>15</v>
      </c>
      <c r="I106" s="80" t="s">
        <v>62</v>
      </c>
      <c r="J106" s="40">
        <v>5.7</v>
      </c>
      <c r="K106" s="41"/>
      <c r="L106" s="41">
        <f t="shared" si="24"/>
        <v>49.99992000000001</v>
      </c>
      <c r="M106" s="41">
        <v>6</v>
      </c>
      <c r="N106" s="41">
        <f t="shared" si="25"/>
        <v>13.3332</v>
      </c>
      <c r="O106" s="41">
        <v>5</v>
      </c>
      <c r="P106" s="41">
        <f t="shared" si="26"/>
        <v>4.7618999999999998</v>
      </c>
      <c r="Q106" s="40">
        <v>8.6999999999999993</v>
      </c>
      <c r="R106" s="41">
        <f t="shared" si="27"/>
        <v>42.307650000000052</v>
      </c>
      <c r="S106" s="41">
        <v>170</v>
      </c>
      <c r="T106" s="41">
        <f t="shared" si="28"/>
        <v>28.09</v>
      </c>
      <c r="U106" s="40">
        <v>40</v>
      </c>
      <c r="V106" s="41">
        <f t="shared" si="29"/>
        <v>30.947799999999997</v>
      </c>
      <c r="W106" s="42"/>
      <c r="X106" s="81"/>
      <c r="Y106" s="92">
        <v>7.6261574074074079E-3</v>
      </c>
      <c r="Z106" s="41">
        <v>658</v>
      </c>
      <c r="AA106" s="43"/>
      <c r="AB106" s="41">
        <f t="shared" si="30"/>
        <v>68.308799999999991</v>
      </c>
      <c r="AC106" s="81">
        <f t="shared" si="31"/>
        <v>237.74927000000005</v>
      </c>
    </row>
    <row r="107" spans="1:29" ht="18.75" x14ac:dyDescent="0.3">
      <c r="A107" s="84">
        <v>102</v>
      </c>
      <c r="B107" s="61">
        <v>13</v>
      </c>
      <c r="C107" s="80" t="s">
        <v>267</v>
      </c>
      <c r="D107" s="80" t="s">
        <v>268</v>
      </c>
      <c r="E107" s="84"/>
      <c r="F107" s="89" t="s">
        <v>640</v>
      </c>
      <c r="G107" s="1" t="s">
        <v>14</v>
      </c>
      <c r="H107" s="1" t="s">
        <v>15</v>
      </c>
      <c r="I107" s="80" t="s">
        <v>327</v>
      </c>
      <c r="J107" s="84">
        <v>5.9</v>
      </c>
      <c r="K107" s="84"/>
      <c r="L107" s="41">
        <f t="shared" si="24"/>
        <v>41.666600000000003</v>
      </c>
      <c r="M107" s="41">
        <v>3</v>
      </c>
      <c r="N107" s="41">
        <f t="shared" si="25"/>
        <v>6.6665999999999999</v>
      </c>
      <c r="O107" s="41">
        <v>8</v>
      </c>
      <c r="P107" s="41">
        <f t="shared" si="26"/>
        <v>19.047599999999999</v>
      </c>
      <c r="Q107" s="40">
        <v>9.3000000000000007</v>
      </c>
      <c r="R107" s="41">
        <f t="shared" si="27"/>
        <v>19.23075</v>
      </c>
      <c r="S107" s="41">
        <v>150</v>
      </c>
      <c r="T107" s="41">
        <f t="shared" si="28"/>
        <v>5.6179999999999994</v>
      </c>
      <c r="U107" s="40">
        <v>29</v>
      </c>
      <c r="V107" s="41">
        <f t="shared" si="29"/>
        <v>4.7611999999999997</v>
      </c>
      <c r="W107" s="42"/>
      <c r="X107" s="81"/>
      <c r="Y107" s="92">
        <v>8.4212962962962965E-3</v>
      </c>
      <c r="Z107" s="41">
        <v>727</v>
      </c>
      <c r="AA107" s="43"/>
      <c r="AB107" s="41">
        <f t="shared" si="30"/>
        <v>53.625599999999999</v>
      </c>
      <c r="AC107" s="81">
        <f t="shared" si="31"/>
        <v>150.61635000000001</v>
      </c>
    </row>
    <row r="108" spans="1:29" ht="18.75" x14ac:dyDescent="0.3">
      <c r="A108" s="47">
        <v>103</v>
      </c>
      <c r="B108" s="61">
        <v>46</v>
      </c>
      <c r="C108" s="80" t="s">
        <v>313</v>
      </c>
      <c r="D108" s="85">
        <v>39676</v>
      </c>
      <c r="E108" s="84"/>
      <c r="F108" s="89" t="s">
        <v>610</v>
      </c>
      <c r="G108" s="1" t="s">
        <v>14</v>
      </c>
      <c r="H108" s="1" t="s">
        <v>15</v>
      </c>
      <c r="I108" s="80" t="s">
        <v>336</v>
      </c>
      <c r="J108" s="84">
        <v>6.4</v>
      </c>
      <c r="K108" s="84"/>
      <c r="L108" s="41">
        <f t="shared" si="24"/>
        <v>20.833300000000001</v>
      </c>
      <c r="M108" s="41">
        <v>2</v>
      </c>
      <c r="N108" s="41">
        <f t="shared" si="25"/>
        <v>4.4443999999999999</v>
      </c>
      <c r="O108" s="41">
        <v>4</v>
      </c>
      <c r="P108" s="41">
        <f t="shared" si="26"/>
        <v>0</v>
      </c>
      <c r="Q108" s="40">
        <v>9.8000000000000007</v>
      </c>
      <c r="R108" s="41">
        <f t="shared" si="27"/>
        <v>0</v>
      </c>
      <c r="S108" s="41">
        <v>161</v>
      </c>
      <c r="T108" s="41">
        <f t="shared" si="28"/>
        <v>17.977599999999999</v>
      </c>
      <c r="U108" s="40">
        <v>41</v>
      </c>
      <c r="V108" s="41">
        <f t="shared" si="29"/>
        <v>33.328399999999995</v>
      </c>
      <c r="W108" s="42"/>
      <c r="X108" s="81"/>
      <c r="Y108" s="92">
        <v>7.842592592592592E-3</v>
      </c>
      <c r="Z108" s="41">
        <v>677</v>
      </c>
      <c r="AA108" s="43"/>
      <c r="AB108" s="41">
        <f t="shared" si="30"/>
        <v>64.265599999999992</v>
      </c>
      <c r="AC108" s="81">
        <f t="shared" si="31"/>
        <v>140.84929999999997</v>
      </c>
    </row>
    <row r="109" spans="1:29" ht="18.75" x14ac:dyDescent="0.3">
      <c r="A109" s="47">
        <v>104</v>
      </c>
      <c r="B109" s="61">
        <v>87</v>
      </c>
      <c r="C109" s="80" t="s">
        <v>606</v>
      </c>
      <c r="D109" s="85">
        <v>39462</v>
      </c>
      <c r="E109" s="84"/>
      <c r="F109" s="1" t="s">
        <v>607</v>
      </c>
      <c r="G109" s="1" t="s">
        <v>14</v>
      </c>
      <c r="H109" s="1" t="s">
        <v>15</v>
      </c>
      <c r="I109" s="80" t="s">
        <v>62</v>
      </c>
      <c r="J109" s="84">
        <v>6.9</v>
      </c>
      <c r="K109" s="84"/>
      <c r="L109" s="41">
        <f t="shared" si="24"/>
        <v>0</v>
      </c>
      <c r="M109" s="41">
        <v>2</v>
      </c>
      <c r="N109" s="41">
        <f t="shared" si="25"/>
        <v>4.4443999999999999</v>
      </c>
      <c r="O109" s="41">
        <v>5</v>
      </c>
      <c r="P109" s="41">
        <f t="shared" si="26"/>
        <v>4.7618999999999998</v>
      </c>
      <c r="Q109" s="40">
        <v>9.1</v>
      </c>
      <c r="R109" s="41">
        <f t="shared" si="27"/>
        <v>26.923050000000043</v>
      </c>
      <c r="S109" s="41">
        <v>145</v>
      </c>
      <c r="T109" s="41">
        <f t="shared" si="28"/>
        <v>0</v>
      </c>
      <c r="U109" s="40">
        <v>27</v>
      </c>
      <c r="V109" s="41">
        <f t="shared" si="29"/>
        <v>0</v>
      </c>
      <c r="W109" s="42"/>
      <c r="X109" s="81"/>
      <c r="Y109" s="92">
        <v>8.369212962962962E-3</v>
      </c>
      <c r="Z109" s="41">
        <v>720</v>
      </c>
      <c r="AA109" s="43"/>
      <c r="AB109" s="41">
        <f t="shared" si="30"/>
        <v>55.115199999999994</v>
      </c>
      <c r="AC109" s="81">
        <f t="shared" si="31"/>
        <v>91.244550000000032</v>
      </c>
    </row>
    <row r="110" spans="1:29" ht="18.75" x14ac:dyDescent="0.3">
      <c r="A110" s="47"/>
      <c r="B110" s="61"/>
      <c r="C110" s="80" t="s">
        <v>177</v>
      </c>
      <c r="D110" s="80" t="s">
        <v>178</v>
      </c>
      <c r="E110" s="2" t="s">
        <v>13</v>
      </c>
      <c r="F110" s="80" t="s">
        <v>360</v>
      </c>
      <c r="G110" s="1" t="s">
        <v>14</v>
      </c>
      <c r="H110" s="1" t="s">
        <v>15</v>
      </c>
      <c r="I110" s="80" t="s">
        <v>65</v>
      </c>
      <c r="J110" s="70"/>
      <c r="K110" s="47"/>
      <c r="L110" s="41"/>
      <c r="M110" s="41"/>
      <c r="N110" s="41"/>
      <c r="O110" s="41"/>
      <c r="P110" s="41"/>
      <c r="Q110" s="40"/>
      <c r="R110" s="41"/>
      <c r="S110" s="41"/>
      <c r="T110" s="41"/>
      <c r="U110" s="41"/>
      <c r="V110" s="41"/>
      <c r="W110" s="42"/>
      <c r="X110" s="81"/>
      <c r="Y110" s="47"/>
      <c r="Z110" s="47"/>
      <c r="AA110" s="46"/>
      <c r="AB110" s="41"/>
      <c r="AC110" s="81"/>
    </row>
    <row r="111" spans="1:29" ht="18.75" x14ac:dyDescent="0.3">
      <c r="A111" s="47"/>
      <c r="B111" s="61"/>
      <c r="C111" s="80" t="s">
        <v>183</v>
      </c>
      <c r="D111" s="80" t="s">
        <v>184</v>
      </c>
      <c r="E111" s="2" t="s">
        <v>17</v>
      </c>
      <c r="F111" s="80" t="s">
        <v>363</v>
      </c>
      <c r="G111" s="1" t="s">
        <v>14</v>
      </c>
      <c r="H111" s="1" t="s">
        <v>15</v>
      </c>
      <c r="I111" s="80" t="s">
        <v>314</v>
      </c>
      <c r="J111" s="70"/>
      <c r="K111" s="47"/>
      <c r="L111" s="41"/>
      <c r="M111" s="41"/>
      <c r="N111" s="41"/>
      <c r="O111" s="41"/>
      <c r="P111" s="41"/>
      <c r="Q111" s="40"/>
      <c r="R111" s="41"/>
      <c r="S111" s="41"/>
      <c r="T111" s="41"/>
      <c r="U111" s="41"/>
      <c r="V111" s="41"/>
      <c r="W111" s="42"/>
      <c r="X111" s="81"/>
      <c r="Y111" s="47"/>
      <c r="Z111" s="47"/>
      <c r="AA111" s="46"/>
      <c r="AB111" s="41"/>
      <c r="AC111" s="81"/>
    </row>
    <row r="112" spans="1:29" ht="18.75" x14ac:dyDescent="0.3">
      <c r="A112" s="47"/>
      <c r="B112" s="61"/>
      <c r="C112" s="80" t="s">
        <v>197</v>
      </c>
      <c r="D112" s="80" t="s">
        <v>198</v>
      </c>
      <c r="E112" s="2"/>
      <c r="F112" s="80" t="s">
        <v>367</v>
      </c>
      <c r="G112" s="1" t="s">
        <v>14</v>
      </c>
      <c r="H112" s="1" t="s">
        <v>15</v>
      </c>
      <c r="I112" s="80" t="s">
        <v>325</v>
      </c>
      <c r="J112" s="70"/>
      <c r="K112" s="47"/>
      <c r="L112" s="41"/>
      <c r="M112" s="41"/>
      <c r="N112" s="41"/>
      <c r="O112" s="41"/>
      <c r="P112" s="41"/>
      <c r="Q112" s="40"/>
      <c r="R112" s="41"/>
      <c r="S112" s="41"/>
      <c r="T112" s="41"/>
      <c r="U112" s="41"/>
      <c r="V112" s="41"/>
      <c r="W112" s="42"/>
      <c r="X112" s="81"/>
      <c r="Y112" s="47"/>
      <c r="Z112" s="47"/>
      <c r="AA112" s="46"/>
      <c r="AB112" s="41"/>
      <c r="AC112" s="81"/>
    </row>
    <row r="113" spans="1:29" ht="18.75" x14ac:dyDescent="0.3">
      <c r="A113" s="47"/>
      <c r="B113" s="61"/>
      <c r="C113" s="80" t="s">
        <v>207</v>
      </c>
      <c r="D113" s="80" t="s">
        <v>208</v>
      </c>
      <c r="E113" s="2"/>
      <c r="F113" s="80" t="s">
        <v>372</v>
      </c>
      <c r="G113" s="1" t="s">
        <v>14</v>
      </c>
      <c r="H113" s="1" t="s">
        <v>15</v>
      </c>
      <c r="I113" s="80" t="s">
        <v>317</v>
      </c>
      <c r="J113" s="70"/>
      <c r="K113" s="41"/>
      <c r="L113" s="41"/>
      <c r="M113" s="41"/>
      <c r="N113" s="41"/>
      <c r="O113" s="41"/>
      <c r="P113" s="41"/>
      <c r="Q113" s="40"/>
      <c r="R113" s="41"/>
      <c r="S113" s="41"/>
      <c r="T113" s="41"/>
      <c r="U113" s="41"/>
      <c r="V113" s="41"/>
      <c r="W113" s="42"/>
      <c r="X113" s="81"/>
      <c r="Y113" s="41"/>
      <c r="Z113" s="41"/>
      <c r="AA113" s="43"/>
      <c r="AB113" s="41"/>
      <c r="AC113" s="81"/>
    </row>
    <row r="114" spans="1:29" ht="18.75" x14ac:dyDescent="0.3">
      <c r="A114" s="47"/>
      <c r="B114" s="61"/>
      <c r="C114" s="80" t="s">
        <v>210</v>
      </c>
      <c r="D114" s="80" t="s">
        <v>211</v>
      </c>
      <c r="E114" s="2" t="s">
        <v>16</v>
      </c>
      <c r="F114" s="80" t="s">
        <v>374</v>
      </c>
      <c r="G114" s="1" t="s">
        <v>14</v>
      </c>
      <c r="H114" s="1" t="s">
        <v>15</v>
      </c>
      <c r="I114" s="80" t="s">
        <v>325</v>
      </c>
      <c r="J114" s="70"/>
      <c r="K114" s="41"/>
      <c r="L114" s="41"/>
      <c r="M114" s="41"/>
      <c r="N114" s="41"/>
      <c r="O114" s="41"/>
      <c r="P114" s="41"/>
      <c r="Q114" s="40"/>
      <c r="R114" s="41"/>
      <c r="S114" s="41"/>
      <c r="T114" s="41"/>
      <c r="U114" s="41"/>
      <c r="V114" s="41"/>
      <c r="W114" s="42"/>
      <c r="X114" s="81"/>
      <c r="Y114" s="41"/>
      <c r="Z114" s="41"/>
      <c r="AA114" s="43"/>
      <c r="AB114" s="41"/>
      <c r="AC114" s="81"/>
    </row>
    <row r="115" spans="1:29" ht="18.75" x14ac:dyDescent="0.3">
      <c r="A115" s="84"/>
      <c r="B115" s="61"/>
      <c r="C115" s="80" t="s">
        <v>257</v>
      </c>
      <c r="D115" s="80" t="s">
        <v>258</v>
      </c>
      <c r="E115" s="84"/>
      <c r="F115" s="80" t="s">
        <v>393</v>
      </c>
      <c r="G115" s="1" t="s">
        <v>14</v>
      </c>
      <c r="H115" s="1" t="s">
        <v>15</v>
      </c>
      <c r="I115" s="80" t="s">
        <v>65</v>
      </c>
      <c r="J115" s="84"/>
      <c r="K115" s="84"/>
      <c r="L115" s="41"/>
      <c r="M115" s="41"/>
      <c r="N115" s="41"/>
      <c r="O115" s="41"/>
      <c r="P115" s="41"/>
      <c r="Q115" s="40"/>
      <c r="R115" s="41"/>
      <c r="S115" s="41"/>
      <c r="T115" s="41"/>
      <c r="U115" s="41"/>
      <c r="V115" s="41"/>
      <c r="W115" s="42"/>
      <c r="X115" s="81"/>
      <c r="Y115" s="41"/>
      <c r="Z115" s="41"/>
      <c r="AA115" s="43"/>
      <c r="AB115" s="41"/>
      <c r="AC115" s="81"/>
    </row>
    <row r="116" spans="1:29" ht="18.75" x14ac:dyDescent="0.3">
      <c r="A116" s="84"/>
      <c r="B116" s="61"/>
      <c r="C116" s="80" t="s">
        <v>286</v>
      </c>
      <c r="D116" s="80" t="s">
        <v>108</v>
      </c>
      <c r="E116" s="84"/>
      <c r="F116" s="80" t="s">
        <v>404</v>
      </c>
      <c r="G116" s="1" t="s">
        <v>14</v>
      </c>
      <c r="H116" s="1" t="s">
        <v>15</v>
      </c>
      <c r="I116" s="80" t="s">
        <v>332</v>
      </c>
      <c r="J116" s="84"/>
      <c r="K116" s="84"/>
      <c r="L116" s="41"/>
      <c r="M116" s="41"/>
      <c r="N116" s="41"/>
      <c r="O116" s="41"/>
      <c r="P116" s="41"/>
      <c r="Q116" s="40"/>
      <c r="R116" s="41"/>
      <c r="S116" s="41"/>
      <c r="T116" s="41"/>
      <c r="U116" s="41"/>
      <c r="V116" s="41"/>
      <c r="W116" s="42"/>
      <c r="X116" s="81"/>
      <c r="Y116" s="41"/>
      <c r="Z116" s="41"/>
      <c r="AA116" s="43"/>
      <c r="AB116" s="41"/>
      <c r="AC116" s="81"/>
    </row>
    <row r="117" spans="1:29" ht="18.75" x14ac:dyDescent="0.3">
      <c r="A117" s="47"/>
      <c r="B117" s="61"/>
      <c r="C117" s="80" t="s">
        <v>146</v>
      </c>
      <c r="D117" s="80" t="s">
        <v>147</v>
      </c>
      <c r="E117" s="2"/>
      <c r="F117" s="80" t="s">
        <v>346</v>
      </c>
      <c r="G117" s="1" t="s">
        <v>14</v>
      </c>
      <c r="H117" s="1" t="s">
        <v>15</v>
      </c>
      <c r="I117" s="80" t="s">
        <v>320</v>
      </c>
      <c r="J117" s="40"/>
      <c r="K117" s="41"/>
      <c r="L117" s="41"/>
      <c r="M117" s="41"/>
      <c r="N117" s="41"/>
      <c r="O117" s="41"/>
      <c r="P117" s="41"/>
      <c r="Q117" s="40"/>
      <c r="R117" s="41"/>
      <c r="S117" s="41"/>
      <c r="T117" s="41"/>
      <c r="U117" s="41"/>
      <c r="V117" s="41"/>
      <c r="W117" s="42"/>
      <c r="X117" s="81"/>
      <c r="Y117" s="41"/>
      <c r="Z117" s="41"/>
      <c r="AA117" s="43"/>
      <c r="AB117" s="41"/>
      <c r="AC117" s="81"/>
    </row>
    <row r="119" spans="1:29" x14ac:dyDescent="0.2"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AA119" s="71"/>
      <c r="AB119" s="71"/>
    </row>
    <row r="124" spans="1:29" ht="18.75" x14ac:dyDescent="0.3">
      <c r="A124" s="138"/>
      <c r="B124" s="138"/>
      <c r="C124" s="145" t="s">
        <v>686</v>
      </c>
      <c r="D124" s="138"/>
      <c r="E124" s="138"/>
      <c r="F124" s="138"/>
      <c r="G124" s="139"/>
      <c r="H124" s="139"/>
      <c r="I124" s="139"/>
      <c r="J124" s="138"/>
      <c r="K124" s="138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1"/>
      <c r="X124" s="142"/>
      <c r="Y124" s="138"/>
      <c r="Z124" s="138"/>
      <c r="AA124" s="139"/>
      <c r="AB124" s="140"/>
      <c r="AC124" s="143"/>
    </row>
    <row r="125" spans="1:29" s="137" customFormat="1" ht="18.75" x14ac:dyDescent="0.3">
      <c r="A125" s="146" t="s">
        <v>603</v>
      </c>
      <c r="B125" s="146">
        <v>29</v>
      </c>
      <c r="C125" s="147" t="s">
        <v>415</v>
      </c>
      <c r="D125" s="147" t="s">
        <v>416</v>
      </c>
      <c r="E125" s="146"/>
      <c r="F125" s="146" t="s">
        <v>625</v>
      </c>
      <c r="G125" s="147"/>
      <c r="H125" s="147"/>
      <c r="I125" s="147" t="s">
        <v>109</v>
      </c>
      <c r="J125" s="148">
        <v>4.7</v>
      </c>
      <c r="K125" s="146"/>
      <c r="L125" s="146"/>
      <c r="M125" s="146">
        <v>17</v>
      </c>
      <c r="N125" s="146"/>
      <c r="O125" s="146">
        <v>22</v>
      </c>
      <c r="P125" s="146"/>
      <c r="Q125" s="149">
        <v>7.6</v>
      </c>
      <c r="R125" s="146"/>
      <c r="S125" s="146">
        <v>198</v>
      </c>
      <c r="T125" s="146"/>
      <c r="U125" s="146">
        <v>63</v>
      </c>
      <c r="V125" s="146"/>
      <c r="W125" s="150"/>
      <c r="X125" s="151"/>
      <c r="Y125" s="152">
        <v>6.9247685185185176E-3</v>
      </c>
      <c r="Z125" s="153"/>
      <c r="AA125" s="147"/>
      <c r="AB125" s="148"/>
      <c r="AC125" s="147"/>
    </row>
    <row r="126" spans="1:29" s="137" customFormat="1" ht="18.75" x14ac:dyDescent="0.3">
      <c r="A126" s="146" t="s">
        <v>603</v>
      </c>
      <c r="B126" s="146">
        <v>59</v>
      </c>
      <c r="C126" s="147" t="s">
        <v>419</v>
      </c>
      <c r="D126" s="147" t="s">
        <v>107</v>
      </c>
      <c r="E126" s="146"/>
      <c r="F126" s="146" t="s">
        <v>627</v>
      </c>
      <c r="G126" s="147"/>
      <c r="H126" s="147"/>
      <c r="I126" s="147" t="s">
        <v>322</v>
      </c>
      <c r="J126" s="148">
        <v>4.7</v>
      </c>
      <c r="K126" s="146"/>
      <c r="L126" s="146"/>
      <c r="M126" s="146">
        <v>20</v>
      </c>
      <c r="N126" s="146"/>
      <c r="O126" s="146">
        <v>18</v>
      </c>
      <c r="P126" s="146"/>
      <c r="Q126" s="149">
        <v>7.5</v>
      </c>
      <c r="R126" s="146"/>
      <c r="S126" s="146">
        <v>200</v>
      </c>
      <c r="T126" s="146"/>
      <c r="U126" s="149">
        <v>56</v>
      </c>
      <c r="V126" s="146"/>
      <c r="W126" s="150"/>
      <c r="X126" s="151"/>
      <c r="Y126" s="152">
        <v>7.2372685185185187E-3</v>
      </c>
      <c r="Z126" s="153"/>
      <c r="AA126" s="147"/>
      <c r="AB126" s="148"/>
      <c r="AC126" s="151">
        <f>SUM(L126,N126,P126,R126,T126,V126,X126,AB126)</f>
        <v>0</v>
      </c>
    </row>
    <row r="127" spans="1:29" s="137" customFormat="1" ht="18.75" x14ac:dyDescent="0.3">
      <c r="A127" s="146" t="s">
        <v>603</v>
      </c>
      <c r="B127" s="146">
        <v>72</v>
      </c>
      <c r="C127" s="147" t="s">
        <v>420</v>
      </c>
      <c r="D127" s="147" t="s">
        <v>421</v>
      </c>
      <c r="E127" s="146"/>
      <c r="F127" s="146" t="s">
        <v>626</v>
      </c>
      <c r="G127" s="147"/>
      <c r="H127" s="147"/>
      <c r="I127" s="147" t="s">
        <v>109</v>
      </c>
      <c r="J127" s="154">
        <v>5</v>
      </c>
      <c r="K127" s="146"/>
      <c r="L127" s="146"/>
      <c r="M127" s="146">
        <v>18</v>
      </c>
      <c r="N127" s="146"/>
      <c r="O127" s="146">
        <v>25</v>
      </c>
      <c r="P127" s="146"/>
      <c r="Q127" s="149">
        <v>7.8</v>
      </c>
      <c r="R127" s="146"/>
      <c r="S127" s="146">
        <v>200</v>
      </c>
      <c r="T127" s="146"/>
      <c r="U127" s="146">
        <v>45</v>
      </c>
      <c r="V127" s="146"/>
      <c r="W127" s="150"/>
      <c r="X127" s="151"/>
      <c r="Y127" s="152">
        <v>7.1238425925925922E-3</v>
      </c>
      <c r="Z127" s="153"/>
      <c r="AA127" s="147"/>
      <c r="AB127" s="148"/>
      <c r="AC127" s="147"/>
    </row>
    <row r="128" spans="1:29" s="137" customFormat="1" ht="18.75" x14ac:dyDescent="0.3">
      <c r="A128" s="146" t="s">
        <v>603</v>
      </c>
      <c r="B128" s="146">
        <v>111</v>
      </c>
      <c r="C128" s="147" t="s">
        <v>417</v>
      </c>
      <c r="D128" s="147" t="s">
        <v>418</v>
      </c>
      <c r="E128" s="146"/>
      <c r="F128" s="146" t="s">
        <v>628</v>
      </c>
      <c r="G128" s="147"/>
      <c r="H128" s="147"/>
      <c r="I128" s="147" t="s">
        <v>122</v>
      </c>
      <c r="J128" s="148">
        <v>5</v>
      </c>
      <c r="K128" s="146"/>
      <c r="L128" s="146"/>
      <c r="M128" s="146">
        <v>18</v>
      </c>
      <c r="N128" s="146"/>
      <c r="O128" s="146">
        <v>17</v>
      </c>
      <c r="P128" s="146"/>
      <c r="Q128" s="149">
        <v>8</v>
      </c>
      <c r="R128" s="146"/>
      <c r="S128" s="146">
        <v>198</v>
      </c>
      <c r="T128" s="146"/>
      <c r="U128" s="146">
        <v>44</v>
      </c>
      <c r="V128" s="146"/>
      <c r="W128" s="150"/>
      <c r="X128" s="151"/>
      <c r="Y128" s="152">
        <v>6.9537037037037041E-3</v>
      </c>
      <c r="Z128" s="153"/>
      <c r="AA128" s="147"/>
      <c r="AB128" s="148"/>
      <c r="AC128" s="151">
        <f>SUM(L128,N128,P128,R128,T128,V128,X128,AB128)</f>
        <v>0</v>
      </c>
    </row>
    <row r="129" spans="1:29" s="137" customFormat="1" ht="18.75" x14ac:dyDescent="0.3">
      <c r="A129" s="146" t="s">
        <v>603</v>
      </c>
      <c r="B129" s="146">
        <v>121</v>
      </c>
      <c r="C129" s="147" t="s">
        <v>106</v>
      </c>
      <c r="D129" s="147" t="s">
        <v>107</v>
      </c>
      <c r="E129" s="146"/>
      <c r="F129" s="146" t="s">
        <v>629</v>
      </c>
      <c r="G129" s="147"/>
      <c r="H129" s="147"/>
      <c r="I129" s="147" t="s">
        <v>630</v>
      </c>
      <c r="J129" s="148">
        <v>4.9000000000000004</v>
      </c>
      <c r="K129" s="146"/>
      <c r="L129" s="146"/>
      <c r="M129" s="146">
        <v>17</v>
      </c>
      <c r="N129" s="146"/>
      <c r="O129" s="146">
        <v>18</v>
      </c>
      <c r="P129" s="146"/>
      <c r="Q129" s="149">
        <v>8.1</v>
      </c>
      <c r="R129" s="146"/>
      <c r="S129" s="146">
        <v>197</v>
      </c>
      <c r="T129" s="146"/>
      <c r="U129" s="146">
        <v>46</v>
      </c>
      <c r="V129" s="146"/>
      <c r="W129" s="150"/>
      <c r="X129" s="151"/>
      <c r="Y129" s="152">
        <v>6.9027777777777776E-3</v>
      </c>
      <c r="Z129" s="153"/>
      <c r="AA129" s="147"/>
      <c r="AB129" s="148"/>
      <c r="AC129" s="151">
        <f>SUM(L129,N129,P129,R129,T129,V129,X129,AB129)</f>
        <v>0</v>
      </c>
    </row>
  </sheetData>
  <autoFilter ref="A5:AD117">
    <sortState ref="A6:AD120">
      <sortCondition descending="1" ref="AC5:AC120"/>
    </sortState>
  </autoFilter>
  <sortState ref="B7:AD60">
    <sortCondition ref="B7"/>
  </sortState>
  <mergeCells count="18">
    <mergeCell ref="AC3:AC4"/>
    <mergeCell ref="H3:H4"/>
    <mergeCell ref="F3:F4"/>
    <mergeCell ref="U3:V3"/>
    <mergeCell ref="I3:I4"/>
    <mergeCell ref="J3:L3"/>
    <mergeCell ref="M3:N3"/>
    <mergeCell ref="O3:P3"/>
    <mergeCell ref="Q3:R3"/>
    <mergeCell ref="S3:T3"/>
    <mergeCell ref="E3:E4"/>
    <mergeCell ref="G3:G4"/>
    <mergeCell ref="A3:A4"/>
    <mergeCell ref="W3:X3"/>
    <mergeCell ref="Y3:AB3"/>
    <mergeCell ref="B3:B4"/>
    <mergeCell ref="C3:C4"/>
    <mergeCell ref="D3:D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</vt:lpstr>
      <vt:lpstr>ГСК</vt:lpstr>
      <vt:lpstr>5 ступень М</vt:lpstr>
      <vt:lpstr>5 ступень Ж</vt:lpstr>
      <vt:lpstr>'5 ступень 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2021-03-30T06:35:31Z</dcterms:modified>
</cp:coreProperties>
</file>