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71" activeTab="0"/>
  </bookViews>
  <sheets>
    <sheet name="Девочки" sheetId="1" r:id="rId1"/>
    <sheet name="Мальчики" sheetId="2" r:id="rId2"/>
  </sheets>
  <definedNames>
    <definedName name="_xlnm.Print_Area" localSheetId="0">'Девочки'!$A$1:$X$40</definedName>
    <definedName name="_xlnm.Print_Area" localSheetId="1">'Мальчики'!$A$1:$X$49</definedName>
  </definedNames>
  <calcPr fullCalcOnLoad="1"/>
</workbook>
</file>

<file path=xl/sharedStrings.xml><?xml version="1.0" encoding="utf-8"?>
<sst xmlns="http://schemas.openxmlformats.org/spreadsheetml/2006/main" count="421" uniqueCount="254">
  <si>
    <t>Место</t>
  </si>
  <si>
    <t>Тренер</t>
  </si>
  <si>
    <t>3</t>
  </si>
  <si>
    <t>Терехова Д.А.</t>
  </si>
  <si>
    <t>Андреева Анна</t>
  </si>
  <si>
    <t>17.01.2012</t>
  </si>
  <si>
    <t>Бегларян Г.М.</t>
  </si>
  <si>
    <t>Горностаев М.В.</t>
  </si>
  <si>
    <t>02.07.2012</t>
  </si>
  <si>
    <t>Деева Н.С.</t>
  </si>
  <si>
    <t>Бессьюд Ясмин</t>
  </si>
  <si>
    <t>Гвоздарева И.Б.</t>
  </si>
  <si>
    <t>Ахметова О.А.</t>
  </si>
  <si>
    <t>12.10.2012</t>
  </si>
  <si>
    <t>Лапаев В.Н.</t>
  </si>
  <si>
    <t>Лунев Д.Е.</t>
  </si>
  <si>
    <t>Трегубова В.В.,Ахметова О.А.</t>
  </si>
  <si>
    <t>Есипчук Д.И.</t>
  </si>
  <si>
    <t>Касаткина Л.В.</t>
  </si>
  <si>
    <t>Шерстобитова Мария</t>
  </si>
  <si>
    <t>07.05.2013</t>
  </si>
  <si>
    <t>Кищенко Алина</t>
  </si>
  <si>
    <t>Ракина Дарья</t>
  </si>
  <si>
    <t>05.12.2012</t>
  </si>
  <si>
    <t>Сюрба Светлана</t>
  </si>
  <si>
    <t>31.05.2013</t>
  </si>
  <si>
    <t>Меньшенина Н.В.</t>
  </si>
  <si>
    <t>Карандасова О.Н.</t>
  </si>
  <si>
    <t>Андриевских Полина</t>
  </si>
  <si>
    <t>08.08.2012</t>
  </si>
  <si>
    <t>2 юн</t>
  </si>
  <si>
    <t>Лукина Арина</t>
  </si>
  <si>
    <t>20.10.2013</t>
  </si>
  <si>
    <t>Случаева Майя</t>
  </si>
  <si>
    <t>22.02.2012</t>
  </si>
  <si>
    <t>1 юн</t>
  </si>
  <si>
    <t>Ракуть Тимофей</t>
  </si>
  <si>
    <t>02.02.2012</t>
  </si>
  <si>
    <t>Молоков Александр</t>
  </si>
  <si>
    <t>02.08.2012</t>
  </si>
  <si>
    <t>Мухин Кирилл</t>
  </si>
  <si>
    <t>03.04.2012</t>
  </si>
  <si>
    <t>Алдушин Алексей</t>
  </si>
  <si>
    <t>03.09.2013</t>
  </si>
  <si>
    <t>Бреславец Николай</t>
  </si>
  <si>
    <t>Кокшаров Иван</t>
  </si>
  <si>
    <t>13.01.2012</t>
  </si>
  <si>
    <t>Гребенюк Евгений</t>
  </si>
  <si>
    <t>16.05.2012</t>
  </si>
  <si>
    <t>Зырянов Владимир</t>
  </si>
  <si>
    <t>21.02.2012</t>
  </si>
  <si>
    <t>Конков Дмитрий</t>
  </si>
  <si>
    <t>21.03.2012</t>
  </si>
  <si>
    <t>Ильиных Федор</t>
  </si>
  <si>
    <t>27.05.2012</t>
  </si>
  <si>
    <t>Сафронов Андрей</t>
  </si>
  <si>
    <t>28.02.2013</t>
  </si>
  <si>
    <t>Лапаев В.Н.,Щербаков Н.С.</t>
  </si>
  <si>
    <t>Захаров Михаил</t>
  </si>
  <si>
    <t>04.06.2014</t>
  </si>
  <si>
    <t>Федорова Арина</t>
  </si>
  <si>
    <t>31.12.2012</t>
  </si>
  <si>
    <t>27.07.2012</t>
  </si>
  <si>
    <t>Самарцева Наталия</t>
  </si>
  <si>
    <t>24.06.2012</t>
  </si>
  <si>
    <t>3 юн</t>
  </si>
  <si>
    <t>Седова Милана</t>
  </si>
  <si>
    <t>21.09.2012</t>
  </si>
  <si>
    <t>Грасс Валерия</t>
  </si>
  <si>
    <t>Отекина Светлана</t>
  </si>
  <si>
    <t>19.09.2012</t>
  </si>
  <si>
    <t>17.08.2013</t>
  </si>
  <si>
    <t>Белянская Елизавета</t>
  </si>
  <si>
    <t>17.04.2012</t>
  </si>
  <si>
    <t>Семенова Надежда</t>
  </si>
  <si>
    <t>05.05.2014</t>
  </si>
  <si>
    <t>01.01.2013</t>
  </si>
  <si>
    <t>Колбин Ян</t>
  </si>
  <si>
    <t>10.08.2012</t>
  </si>
  <si>
    <t>24.05.2012</t>
  </si>
  <si>
    <t>Жикин Иван</t>
  </si>
  <si>
    <t>23.09.2012</t>
  </si>
  <si>
    <t>Камнев Семен</t>
  </si>
  <si>
    <t>20.07.2012</t>
  </si>
  <si>
    <t>Генералов Семён</t>
  </si>
  <si>
    <t>17.11.2012</t>
  </si>
  <si>
    <t>Каменский Роман</t>
  </si>
  <si>
    <t>12.04.2012</t>
  </si>
  <si>
    <t>Власов Степан</t>
  </si>
  <si>
    <t>08.11.2012</t>
  </si>
  <si>
    <t>Семенгин Роман</t>
  </si>
  <si>
    <t>06.05.2013</t>
  </si>
  <si>
    <t>Морозов Милослав</t>
  </si>
  <si>
    <t>27.09.2012</t>
  </si>
  <si>
    <t>Ганеев Александр</t>
  </si>
  <si>
    <t>Волков Николай</t>
  </si>
  <si>
    <t>14.01.2013</t>
  </si>
  <si>
    <t>20.12.2012</t>
  </si>
  <si>
    <t>Кожухов Александр</t>
  </si>
  <si>
    <t>04.08.2012</t>
  </si>
  <si>
    <t>Заболотнев Вячеслав</t>
  </si>
  <si>
    <t>07.02.2012</t>
  </si>
  <si>
    <t>Ибрагимов Адам</t>
  </si>
  <si>
    <t>Шумаков Дмитрий</t>
  </si>
  <si>
    <t>Ушакова Алиса</t>
  </si>
  <si>
    <t>06.03.2012</t>
  </si>
  <si>
    <t>Иванова Илона</t>
  </si>
  <si>
    <t>21.06.2012</t>
  </si>
  <si>
    <t>Моисеева Варвара</t>
  </si>
  <si>
    <t>23.05.2013</t>
  </si>
  <si>
    <t>Губанова Виктория</t>
  </si>
  <si>
    <t>26.09.2012</t>
  </si>
  <si>
    <t>Шебельбайн Полина</t>
  </si>
  <si>
    <t>03.06.2013</t>
  </si>
  <si>
    <t>Стрекалева Ксения</t>
  </si>
  <si>
    <t>04.06.2013</t>
  </si>
  <si>
    <t>Исхакова Алиса</t>
  </si>
  <si>
    <t>04.11.2013</t>
  </si>
  <si>
    <t>Измоденова Полина</t>
  </si>
  <si>
    <t>11.04.2012</t>
  </si>
  <si>
    <t>Грецова Евгения</t>
  </si>
  <si>
    <t>13.11.2014</t>
  </si>
  <si>
    <t>Охремов И.А.</t>
  </si>
  <si>
    <t>Рыжков В.А.,Деева Н.С.</t>
  </si>
  <si>
    <t>Градволь Илария</t>
  </si>
  <si>
    <t>14.02.2013</t>
  </si>
  <si>
    <t>Кочакова Алиса</t>
  </si>
  <si>
    <t>19.08.2012</t>
  </si>
  <si>
    <t>Дударук Софья</t>
  </si>
  <si>
    <t>22.05.2013</t>
  </si>
  <si>
    <t>Осиева Дарья</t>
  </si>
  <si>
    <t>24.01.2014</t>
  </si>
  <si>
    <t>Сенотова Елизавета</t>
  </si>
  <si>
    <t>Михайлова Екатерина</t>
  </si>
  <si>
    <t>28.11.2012</t>
  </si>
  <si>
    <t>Сатонина Елизавета</t>
  </si>
  <si>
    <t>31.01.2013</t>
  </si>
  <si>
    <t>Арент Арсений</t>
  </si>
  <si>
    <t>Григорьев Николай</t>
  </si>
  <si>
    <t>Кокорин Георгий</t>
  </si>
  <si>
    <t>01.02.2012</t>
  </si>
  <si>
    <t>Худышкин Арсений</t>
  </si>
  <si>
    <t>01.04.2013</t>
  </si>
  <si>
    <t>Иушин Данила</t>
  </si>
  <si>
    <t>04.03.2014</t>
  </si>
  <si>
    <t>Сазиков Степан</t>
  </si>
  <si>
    <t>05.02.2012</t>
  </si>
  <si>
    <t>Нелюбов Григорий</t>
  </si>
  <si>
    <t>07.07.2012</t>
  </si>
  <si>
    <t>Халиуллин Арслан</t>
  </si>
  <si>
    <t>07.11.2012</t>
  </si>
  <si>
    <t>Дубровских Игорь</t>
  </si>
  <si>
    <t>10.10.2012</t>
  </si>
  <si>
    <t>Худяков Дмитрий</t>
  </si>
  <si>
    <t>15.02.2013</t>
  </si>
  <si>
    <t>Ложников Артём</t>
  </si>
  <si>
    <t>16.04.2012</t>
  </si>
  <si>
    <t>Салов Андрей</t>
  </si>
  <si>
    <t>16.12.2013</t>
  </si>
  <si>
    <t>Алпацкий Тимофей</t>
  </si>
  <si>
    <t>21.10.2013</t>
  </si>
  <si>
    <t>Волостных Роман</t>
  </si>
  <si>
    <t>23.03.2012</t>
  </si>
  <si>
    <t>Андреюк Иван</t>
  </si>
  <si>
    <t>Миллер Всеволод</t>
  </si>
  <si>
    <t>30.09.2013</t>
  </si>
  <si>
    <t>Спортсмен</t>
  </si>
  <si>
    <t>дата
рожд.</t>
  </si>
  <si>
    <t>разряд</t>
  </si>
  <si>
    <t>рез-т</t>
  </si>
  <si>
    <t>очки</t>
  </si>
  <si>
    <t>Минимум</t>
  </si>
  <si>
    <t>Максимум</t>
  </si>
  <si>
    <t>Разница</t>
  </si>
  <si>
    <t>100/разницу</t>
  </si>
  <si>
    <t>Спартакиада младшей возрастной группы МБУ СШОР №2 по программе многоборья среди мальчиков и девочек 2012-2013 г.р.</t>
  </si>
  <si>
    <t>Бег 30м</t>
  </si>
  <si>
    <t>Бег 60м</t>
  </si>
  <si>
    <t>Бег 150м</t>
  </si>
  <si>
    <t>14.09.2013</t>
  </si>
  <si>
    <t>4,9</t>
  </si>
  <si>
    <t>5,2</t>
  </si>
  <si>
    <t>5,0</t>
  </si>
  <si>
    <t>5,5</t>
  </si>
  <si>
    <t>5,3</t>
  </si>
  <si>
    <t>5,1</t>
  </si>
  <si>
    <t>5,4</t>
  </si>
  <si>
    <t>5,6</t>
  </si>
  <si>
    <t>5,7</t>
  </si>
  <si>
    <t>5,8</t>
  </si>
  <si>
    <t>6,1</t>
  </si>
  <si>
    <t>6,4</t>
  </si>
  <si>
    <t>6,3</t>
  </si>
  <si>
    <t>10,7</t>
  </si>
  <si>
    <t>9,6</t>
  </si>
  <si>
    <t>9,2</t>
  </si>
  <si>
    <t>9,8</t>
  </si>
  <si>
    <t>9,9</t>
  </si>
  <si>
    <t>10,2</t>
  </si>
  <si>
    <t>10,1</t>
  </si>
  <si>
    <t>9,7</t>
  </si>
  <si>
    <t>10,6</t>
  </si>
  <si>
    <t>10,4</t>
  </si>
  <si>
    <t>10,5</t>
  </si>
  <si>
    <t>11,3</t>
  </si>
  <si>
    <t>10,3</t>
  </si>
  <si>
    <t>11,0</t>
  </si>
  <si>
    <t>11,7</t>
  </si>
  <si>
    <t>10,8</t>
  </si>
  <si>
    <t>11,8</t>
  </si>
  <si>
    <t>12,3</t>
  </si>
  <si>
    <t>13,4</t>
  </si>
  <si>
    <t>26,4</t>
  </si>
  <si>
    <t>26,7</t>
  </si>
  <si>
    <t>26,9</t>
  </si>
  <si>
    <t>27,7</t>
  </si>
  <si>
    <t>27,8</t>
  </si>
  <si>
    <t>28,0</t>
  </si>
  <si>
    <t>28,3</t>
  </si>
  <si>
    <t>28,7</t>
  </si>
  <si>
    <t>28,8</t>
  </si>
  <si>
    <t>28,9</t>
  </si>
  <si>
    <t>29,0</t>
  </si>
  <si>
    <t>29,3</t>
  </si>
  <si>
    <t>29,6</t>
  </si>
  <si>
    <t>29,8</t>
  </si>
  <si>
    <t>29,9</t>
  </si>
  <si>
    <t>30,6</t>
  </si>
  <si>
    <t>30,7</t>
  </si>
  <si>
    <t>30,8</t>
  </si>
  <si>
    <t>30,9</t>
  </si>
  <si>
    <t>31,2</t>
  </si>
  <si>
    <t>31,6</t>
  </si>
  <si>
    <t>31,7</t>
  </si>
  <si>
    <t>32,2</t>
  </si>
  <si>
    <t>33,9</t>
  </si>
  <si>
    <t>34,2</t>
  </si>
  <si>
    <t>36,2</t>
  </si>
  <si>
    <t>Кунцевич Виктория</t>
  </si>
  <si>
    <t>28.03.2014</t>
  </si>
  <si>
    <t>Прокопова Валерия</t>
  </si>
  <si>
    <t>25.07.2013</t>
  </si>
  <si>
    <t>Фролова Алёна</t>
  </si>
  <si>
    <t>Хамутцких Варвара</t>
  </si>
  <si>
    <t>Тройной прыжок</t>
  </si>
  <si>
    <t>Прыжок в длину</t>
  </si>
  <si>
    <t>Бросок мяча</t>
  </si>
  <si>
    <t>26.05.2012</t>
  </si>
  <si>
    <t>Гайфиев Данил</t>
  </si>
  <si>
    <t>Комаров Илья</t>
  </si>
  <si>
    <t>Трегубова В.В.</t>
  </si>
  <si>
    <t>Якунин Федор</t>
  </si>
  <si>
    <t>17.01.2014</t>
  </si>
  <si>
    <t>Итоговая 
сумма после 2 этапов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</si>
</sst>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49" fontId="0" fillId="0" borderId="1">
      <alignment shrinkToFi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1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49" fontId="0" fillId="0" borderId="1" xfId="0" applyAlignment="1">
      <alignment shrinkToFit="1"/>
    </xf>
    <xf numFmtId="0" fontId="0" fillId="0" borderId="0" xfId="0" applyNumberFormat="1" applyFont="1" applyBorder="1" applyAlignment="1">
      <alignment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36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shrinkToFit="1"/>
    </xf>
    <xf numFmtId="0" fontId="36" fillId="0" borderId="0" xfId="0" applyNumberFormat="1" applyFont="1" applyBorder="1" applyAlignment="1">
      <alignment horizontal="center"/>
    </xf>
    <xf numFmtId="49" fontId="20" fillId="0" borderId="0" xfId="86" applyNumberFormat="1" applyFont="1" applyFill="1" applyAlignment="1">
      <alignment horizontal="left"/>
      <protection/>
    </xf>
    <xf numFmtId="0" fontId="28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5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6" fillId="0" borderId="0" xfId="0" applyNumberFormat="1" applyFont="1" applyBorder="1" applyAlignment="1">
      <alignment vertical="center" shrinkToFit="1"/>
    </xf>
    <xf numFmtId="0" fontId="0" fillId="0" borderId="0" xfId="0" applyNumberFormat="1" applyBorder="1" applyAlignment="1">
      <alignment vertical="center" shrinkToFit="1"/>
    </xf>
    <xf numFmtId="0" fontId="47" fillId="0" borderId="0" xfId="0" applyNumberFormat="1" applyFont="1" applyBorder="1" applyAlignment="1">
      <alignment vertical="center" shrinkToFi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 shrinkToFit="1"/>
    </xf>
    <xf numFmtId="2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 shrinkToFit="1"/>
    </xf>
    <xf numFmtId="0" fontId="0" fillId="0" borderId="11" xfId="0" applyNumberFormat="1" applyFill="1" applyBorder="1" applyAlignment="1">
      <alignment horizontal="center" vertical="center" shrinkToFit="1"/>
    </xf>
    <xf numFmtId="2" fontId="24" fillId="0" borderId="11" xfId="0" applyNumberFormat="1" applyFon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 shrinkToFit="1"/>
    </xf>
    <xf numFmtId="2" fontId="0" fillId="33" borderId="1" xfId="0" applyNumberFormat="1" applyFill="1" applyBorder="1" applyAlignment="1">
      <alignment horizontal="center" vertical="center"/>
    </xf>
    <xf numFmtId="2" fontId="0" fillId="34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35" borderId="1" xfId="0" applyNumberFormat="1" applyFont="1" applyFill="1" applyBorder="1" applyAlignment="1">
      <alignment horizontal="center" vertical="center"/>
    </xf>
    <xf numFmtId="2" fontId="0" fillId="35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33" borderId="1" xfId="0" applyNumberFormat="1" applyFill="1" applyBorder="1" applyAlignment="1">
      <alignment horizontal="center" vertical="center" shrinkToFit="1"/>
    </xf>
    <xf numFmtId="2" fontId="0" fillId="35" borderId="1" xfId="0" applyNumberFormat="1" applyFill="1" applyBorder="1" applyAlignment="1">
      <alignment horizontal="center" vertical="center" shrinkToFit="1"/>
    </xf>
    <xf numFmtId="2" fontId="0" fillId="33" borderId="1" xfId="0" applyNumberFormat="1" applyFont="1" applyFill="1" applyBorder="1" applyAlignment="1">
      <alignment horizontal="center" vertical="center"/>
    </xf>
    <xf numFmtId="0" fontId="46" fillId="0" borderId="1" xfId="0" applyNumberFormat="1" applyFont="1" applyBorder="1" applyAlignment="1">
      <alignment horizontal="left" vertical="center" shrinkToFit="1"/>
    </xf>
    <xf numFmtId="0" fontId="0" fillId="0" borderId="1" xfId="0" applyNumberFormat="1" applyBorder="1" applyAlignment="1">
      <alignment horizontal="left" vertical="center" shrinkToFit="1"/>
    </xf>
    <xf numFmtId="0" fontId="47" fillId="0" borderId="1" xfId="0" applyNumberFormat="1" applyFont="1" applyBorder="1" applyAlignment="1">
      <alignment horizontal="left" vertical="center" shrinkToFit="1"/>
    </xf>
    <xf numFmtId="0" fontId="0" fillId="33" borderId="1" xfId="0" applyNumberForma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" fontId="0" fillId="0" borderId="1" xfId="0" applyNumberFormat="1" applyFill="1" applyBorder="1" applyAlignment="1">
      <alignment horizontal="center" vertical="center" shrinkToFit="1"/>
    </xf>
    <xf numFmtId="2" fontId="0" fillId="34" borderId="1" xfId="0" applyNumberFormat="1" applyFill="1" applyBorder="1" applyAlignment="1">
      <alignment horizontal="center" vertical="center"/>
    </xf>
    <xf numFmtId="2" fontId="0" fillId="33" borderId="1" xfId="0" applyNumberFormat="1" applyFont="1" applyFill="1" applyBorder="1" applyAlignment="1">
      <alignment horizontal="center" vertical="center" shrinkToFit="1"/>
    </xf>
    <xf numFmtId="2" fontId="0" fillId="0" borderId="1" xfId="0" applyNumberFormat="1" applyFont="1" applyBorder="1" applyAlignment="1">
      <alignment horizontal="center" vertical="center"/>
    </xf>
    <xf numFmtId="2" fontId="48" fillId="35" borderId="1" xfId="0" applyNumberFormat="1" applyFont="1" applyFill="1" applyBorder="1" applyAlignment="1">
      <alignment horizontal="center" vertical="center"/>
    </xf>
    <xf numFmtId="2" fontId="0" fillId="35" borderId="1" xfId="0" applyNumberFormat="1" applyFont="1" applyFill="1" applyBorder="1" applyAlignment="1">
      <alignment horizontal="center" vertical="center" shrinkToFit="1"/>
    </xf>
    <xf numFmtId="2" fontId="0" fillId="0" borderId="1" xfId="0" applyNumberFormat="1" applyFont="1" applyFill="1" applyBorder="1" applyAlignment="1">
      <alignment horizontal="center" vertical="center" shrinkToFit="1"/>
    </xf>
    <xf numFmtId="2" fontId="0" fillId="34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shrinkToFit="1"/>
    </xf>
    <xf numFmtId="0" fontId="49" fillId="0" borderId="0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 textRotation="90"/>
    </xf>
    <xf numFmtId="0" fontId="50" fillId="0" borderId="14" xfId="0" applyNumberFormat="1" applyFont="1" applyBorder="1" applyAlignment="1">
      <alignment horizontal="center" vertical="center" textRotation="90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</cellXfs>
  <cellStyles count="83">
    <cellStyle name="Normal" xfId="0"/>
    <cellStyle name="1" xfId="15"/>
    <cellStyle name="1 2" xfId="16"/>
    <cellStyle name="1 2 2" xfId="17"/>
    <cellStyle name="1 3" xfId="18"/>
    <cellStyle name="1 4" xfId="19"/>
    <cellStyle name="1 4 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0 2" xfId="60"/>
    <cellStyle name="Обычный 11" xfId="61"/>
    <cellStyle name="Обычный 11 2" xfId="62"/>
    <cellStyle name="Обычный 12" xfId="63"/>
    <cellStyle name="Обычный 12 2" xfId="64"/>
    <cellStyle name="Обычный 13" xfId="65"/>
    <cellStyle name="Обычный 13 2" xfId="66"/>
    <cellStyle name="Обычный 14" xfId="67"/>
    <cellStyle name="Обычный 14 2" xfId="68"/>
    <cellStyle name="Обычный 15" xfId="69"/>
    <cellStyle name="Обычный 16" xfId="70"/>
    <cellStyle name="Обычный 16 2" xfId="71"/>
    <cellStyle name="Обычный 2" xfId="72"/>
    <cellStyle name="Обычный 2 2" xfId="73"/>
    <cellStyle name="Обычный 3" xfId="74"/>
    <cellStyle name="Обычный 3 2" xfId="75"/>
    <cellStyle name="Обычный 4" xfId="76"/>
    <cellStyle name="Обычный 5" xfId="77"/>
    <cellStyle name="Обычный 6" xfId="78"/>
    <cellStyle name="Обычный 6 2" xfId="79"/>
    <cellStyle name="Обычный 7" xfId="80"/>
    <cellStyle name="Обычный 7 2" xfId="81"/>
    <cellStyle name="Обычный 8" xfId="82"/>
    <cellStyle name="Обычный 8 2" xfId="83"/>
    <cellStyle name="Обычный 9" xfId="84"/>
    <cellStyle name="Обычный 9 2" xfId="85"/>
    <cellStyle name="Обычный_ПО 1989-90 10-11.06.2006г.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view="pageBreakPreview" zoomScale="80" zoomScaleNormal="80" zoomScaleSheetLayoutView="80" zoomScalePageLayoutView="0" workbookViewId="0" topLeftCell="A1">
      <selection activeCell="X9" sqref="X9"/>
    </sheetView>
  </sheetViews>
  <sheetFormatPr defaultColWidth="9.140625" defaultRowHeight="12.75"/>
  <cols>
    <col min="1" max="1" width="3.421875" style="1" customWidth="1"/>
    <col min="2" max="2" width="26.7109375" style="1" customWidth="1"/>
    <col min="3" max="3" width="9.140625" style="11" customWidth="1"/>
    <col min="4" max="4" width="6.140625" style="11" customWidth="1"/>
    <col min="5" max="5" width="17.421875" style="10" customWidth="1"/>
    <col min="6" max="10" width="9.140625" style="11" customWidth="1"/>
    <col min="11" max="11" width="11.00390625" style="11" bestFit="1" customWidth="1"/>
    <col min="12" max="17" width="9.140625" style="11" customWidth="1"/>
    <col min="18" max="23" width="9.140625" style="12" hidden="1" customWidth="1"/>
    <col min="24" max="24" width="10.57421875" style="1" customWidth="1"/>
    <col min="25" max="16384" width="9.140625" style="1" customWidth="1"/>
  </cols>
  <sheetData>
    <row r="1" spans="1:24" ht="34.5" customHeight="1">
      <c r="A1" s="58" t="s">
        <v>175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34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34.5" customHeight="1">
      <c r="A3" s="60" t="s">
        <v>0</v>
      </c>
      <c r="B3" s="62" t="s">
        <v>166</v>
      </c>
      <c r="C3" s="63" t="s">
        <v>167</v>
      </c>
      <c r="D3" s="64" t="s">
        <v>168</v>
      </c>
      <c r="E3" s="63" t="s">
        <v>1</v>
      </c>
      <c r="F3" s="65" t="s">
        <v>176</v>
      </c>
      <c r="G3" s="62"/>
      <c r="H3" s="64" t="s">
        <v>177</v>
      </c>
      <c r="I3" s="62"/>
      <c r="J3" s="65" t="s">
        <v>178</v>
      </c>
      <c r="K3" s="65"/>
      <c r="L3" s="66" t="s">
        <v>244</v>
      </c>
      <c r="M3" s="67"/>
      <c r="N3" s="69" t="s">
        <v>245</v>
      </c>
      <c r="O3" s="70"/>
      <c r="P3" s="69" t="s">
        <v>246</v>
      </c>
      <c r="Q3" s="70"/>
      <c r="R3" s="71"/>
      <c r="S3" s="72"/>
      <c r="T3" s="71"/>
      <c r="U3" s="72"/>
      <c r="V3" s="71"/>
      <c r="W3" s="72"/>
      <c r="X3" s="73" t="s">
        <v>253</v>
      </c>
    </row>
    <row r="4" spans="1:24" s="4" customFormat="1" ht="34.5" customHeight="1">
      <c r="A4" s="61"/>
      <c r="B4" s="62"/>
      <c r="C4" s="63"/>
      <c r="D4" s="63"/>
      <c r="E4" s="63"/>
      <c r="F4" s="3" t="s">
        <v>169</v>
      </c>
      <c r="G4" s="2" t="s">
        <v>170</v>
      </c>
      <c r="H4" s="3" t="s">
        <v>169</v>
      </c>
      <c r="I4" s="2" t="s">
        <v>170</v>
      </c>
      <c r="J4" s="2" t="s">
        <v>169</v>
      </c>
      <c r="K4" s="2" t="s">
        <v>170</v>
      </c>
      <c r="L4" s="2" t="s">
        <v>169</v>
      </c>
      <c r="M4" s="2" t="s">
        <v>170</v>
      </c>
      <c r="N4" s="2" t="s">
        <v>169</v>
      </c>
      <c r="O4" s="2" t="s">
        <v>170</v>
      </c>
      <c r="P4" s="2" t="s">
        <v>169</v>
      </c>
      <c r="Q4" s="2" t="s">
        <v>170</v>
      </c>
      <c r="R4" s="2" t="s">
        <v>169</v>
      </c>
      <c r="S4" s="2" t="s">
        <v>170</v>
      </c>
      <c r="T4" s="2" t="s">
        <v>169</v>
      </c>
      <c r="U4" s="2" t="s">
        <v>170</v>
      </c>
      <c r="V4" s="2" t="s">
        <v>169</v>
      </c>
      <c r="W4" s="2" t="s">
        <v>170</v>
      </c>
      <c r="X4" s="68"/>
    </row>
    <row r="5" spans="1:25" ht="34.5" customHeight="1">
      <c r="A5" s="5">
        <v>1</v>
      </c>
      <c r="B5" s="40" t="s">
        <v>10</v>
      </c>
      <c r="C5" s="41" t="s">
        <v>8</v>
      </c>
      <c r="D5" s="41" t="s">
        <v>2</v>
      </c>
      <c r="E5" s="42" t="s">
        <v>11</v>
      </c>
      <c r="F5" s="39">
        <v>5</v>
      </c>
      <c r="G5" s="48">
        <f aca="true" t="shared" si="0" ref="G5:G13">(6.3-F5)*76.92</f>
        <v>99.996</v>
      </c>
      <c r="H5" s="39">
        <v>9.3</v>
      </c>
      <c r="I5" s="31">
        <f aca="true" t="shared" si="1" ref="I5:I13">(11.6-H5)*43.48</f>
        <v>100.00399999999995</v>
      </c>
      <c r="J5" s="50">
        <v>26.1</v>
      </c>
      <c r="K5" s="31">
        <f aca="true" t="shared" si="2" ref="K5:K13">(34.7-J5)*11.63</f>
        <v>100.01800000000003</v>
      </c>
      <c r="L5" s="19">
        <v>788</v>
      </c>
      <c r="M5" s="20">
        <f aca="true" t="shared" si="3" ref="M5:M16">(L5-572)*0.463</f>
        <v>100.00800000000001</v>
      </c>
      <c r="N5" s="21">
        <v>350</v>
      </c>
      <c r="O5" s="22">
        <f aca="true" t="shared" si="4" ref="O5:O16">(N5-213)*0.69</f>
        <v>94.52999999999999</v>
      </c>
      <c r="P5" s="21">
        <v>740</v>
      </c>
      <c r="Q5" s="20">
        <f aca="true" t="shared" si="5" ref="Q5:Q16">(P5-400)*0.227</f>
        <v>77.18</v>
      </c>
      <c r="R5" s="24"/>
      <c r="S5" s="23"/>
      <c r="T5" s="24"/>
      <c r="U5" s="23"/>
      <c r="V5" s="24"/>
      <c r="W5" s="23"/>
      <c r="X5" s="20">
        <f aca="true" t="shared" si="6" ref="X5:X40">Q5+O5+M5+K5+I5+G5</f>
        <v>571.736</v>
      </c>
      <c r="Y5" s="20"/>
    </row>
    <row r="6" spans="1:25" ht="34.5" customHeight="1">
      <c r="A6" s="5">
        <v>2</v>
      </c>
      <c r="B6" s="40" t="s">
        <v>124</v>
      </c>
      <c r="C6" s="41" t="s">
        <v>125</v>
      </c>
      <c r="D6" s="41"/>
      <c r="E6" s="42" t="s">
        <v>16</v>
      </c>
      <c r="F6" s="50">
        <v>5.1</v>
      </c>
      <c r="G6" s="48">
        <f t="shared" si="0"/>
        <v>92.30400000000002</v>
      </c>
      <c r="H6" s="50">
        <v>9.5</v>
      </c>
      <c r="I6" s="31">
        <f t="shared" si="1"/>
        <v>91.30799999999998</v>
      </c>
      <c r="J6" s="33">
        <v>27.5</v>
      </c>
      <c r="K6" s="31">
        <f t="shared" si="2"/>
        <v>83.73600000000003</v>
      </c>
      <c r="L6" s="19">
        <v>752</v>
      </c>
      <c r="M6" s="20">
        <f t="shared" si="3"/>
        <v>83.34</v>
      </c>
      <c r="N6" s="20">
        <v>342</v>
      </c>
      <c r="O6" s="22">
        <f t="shared" si="4"/>
        <v>89.00999999999999</v>
      </c>
      <c r="P6" s="20">
        <v>590</v>
      </c>
      <c r="Q6" s="20">
        <f t="shared" si="5"/>
        <v>43.13</v>
      </c>
      <c r="R6" s="23"/>
      <c r="S6" s="23"/>
      <c r="T6" s="23"/>
      <c r="U6" s="23"/>
      <c r="V6" s="23"/>
      <c r="W6" s="23"/>
      <c r="X6" s="20">
        <f t="shared" si="6"/>
        <v>482.82800000000003</v>
      </c>
      <c r="Y6" s="20"/>
    </row>
    <row r="7" spans="1:25" ht="34.5" customHeight="1">
      <c r="A7" s="5">
        <v>3</v>
      </c>
      <c r="B7" s="40" t="s">
        <v>69</v>
      </c>
      <c r="C7" s="41" t="s">
        <v>70</v>
      </c>
      <c r="D7" s="41" t="s">
        <v>30</v>
      </c>
      <c r="E7" s="42" t="s">
        <v>57</v>
      </c>
      <c r="F7" s="33">
        <v>5.1</v>
      </c>
      <c r="G7" s="48">
        <f t="shared" si="0"/>
        <v>92.30400000000002</v>
      </c>
      <c r="H7" s="50">
        <v>9.6</v>
      </c>
      <c r="I7" s="31">
        <f t="shared" si="1"/>
        <v>86.96</v>
      </c>
      <c r="J7" s="33">
        <v>26.4</v>
      </c>
      <c r="K7" s="31">
        <f t="shared" si="2"/>
        <v>96.52900000000005</v>
      </c>
      <c r="L7" s="19">
        <v>682</v>
      </c>
      <c r="M7" s="20">
        <f t="shared" si="3"/>
        <v>50.93</v>
      </c>
      <c r="N7" s="20">
        <v>317</v>
      </c>
      <c r="O7" s="22">
        <f t="shared" si="4"/>
        <v>71.75999999999999</v>
      </c>
      <c r="P7" s="20">
        <v>620</v>
      </c>
      <c r="Q7" s="20">
        <f t="shared" si="5"/>
        <v>49.940000000000005</v>
      </c>
      <c r="R7" s="23"/>
      <c r="S7" s="23"/>
      <c r="T7" s="23"/>
      <c r="U7" s="23"/>
      <c r="V7" s="23"/>
      <c r="W7" s="23"/>
      <c r="X7" s="20">
        <f t="shared" si="6"/>
        <v>448.42300000000006</v>
      </c>
      <c r="Y7" s="20"/>
    </row>
    <row r="8" spans="1:25" ht="34.5" customHeight="1">
      <c r="A8" s="5">
        <v>4</v>
      </c>
      <c r="B8" s="40" t="s">
        <v>118</v>
      </c>
      <c r="C8" s="41" t="s">
        <v>119</v>
      </c>
      <c r="D8" s="41"/>
      <c r="E8" s="42" t="s">
        <v>123</v>
      </c>
      <c r="F8" s="39">
        <v>5.2</v>
      </c>
      <c r="G8" s="48">
        <f t="shared" si="0"/>
        <v>84.61199999999998</v>
      </c>
      <c r="H8" s="39">
        <v>10.2</v>
      </c>
      <c r="I8" s="31">
        <f t="shared" si="1"/>
        <v>60.872000000000014</v>
      </c>
      <c r="J8" s="33">
        <v>29.6</v>
      </c>
      <c r="K8" s="31">
        <f t="shared" si="2"/>
        <v>59.313000000000024</v>
      </c>
      <c r="L8" s="19">
        <v>637</v>
      </c>
      <c r="M8" s="20">
        <f t="shared" si="3"/>
        <v>30.095000000000002</v>
      </c>
      <c r="N8" s="20">
        <v>325</v>
      </c>
      <c r="O8" s="22">
        <f t="shared" si="4"/>
        <v>77.28</v>
      </c>
      <c r="P8" s="20">
        <v>825</v>
      </c>
      <c r="Q8" s="20">
        <f t="shared" si="5"/>
        <v>96.47500000000001</v>
      </c>
      <c r="R8" s="23"/>
      <c r="S8" s="23"/>
      <c r="T8" s="23"/>
      <c r="U8" s="23"/>
      <c r="V8" s="23"/>
      <c r="W8" s="23"/>
      <c r="X8" s="20">
        <f t="shared" si="6"/>
        <v>408.647</v>
      </c>
      <c r="Y8" s="20"/>
    </row>
    <row r="9" spans="1:25" ht="34.5" customHeight="1">
      <c r="A9" s="5">
        <v>5</v>
      </c>
      <c r="B9" s="40" t="s">
        <v>133</v>
      </c>
      <c r="C9" s="41" t="s">
        <v>134</v>
      </c>
      <c r="D9" s="41"/>
      <c r="E9" s="42" t="s">
        <v>11</v>
      </c>
      <c r="F9" s="39">
        <v>5.3</v>
      </c>
      <c r="G9" s="48">
        <f t="shared" si="0"/>
        <v>76.92</v>
      </c>
      <c r="H9" s="33">
        <v>10</v>
      </c>
      <c r="I9" s="31">
        <f t="shared" si="1"/>
        <v>69.56799999999998</v>
      </c>
      <c r="J9" s="33">
        <v>29</v>
      </c>
      <c r="K9" s="31">
        <f t="shared" si="2"/>
        <v>66.29100000000004</v>
      </c>
      <c r="L9" s="19">
        <v>675</v>
      </c>
      <c r="M9" s="20">
        <f t="shared" si="3"/>
        <v>47.689</v>
      </c>
      <c r="N9" s="20">
        <v>300</v>
      </c>
      <c r="O9" s="22">
        <f t="shared" si="4"/>
        <v>60.029999999999994</v>
      </c>
      <c r="P9" s="20">
        <v>610</v>
      </c>
      <c r="Q9" s="20">
        <f t="shared" si="5"/>
        <v>47.67</v>
      </c>
      <c r="R9" s="23"/>
      <c r="S9" s="23"/>
      <c r="T9" s="23"/>
      <c r="U9" s="23"/>
      <c r="V9" s="23"/>
      <c r="W9" s="23"/>
      <c r="X9" s="20">
        <f t="shared" si="6"/>
        <v>368.168</v>
      </c>
      <c r="Y9" s="20"/>
    </row>
    <row r="10" spans="1:25" ht="34.5" customHeight="1">
      <c r="A10" s="5">
        <v>6</v>
      </c>
      <c r="B10" s="40" t="s">
        <v>22</v>
      </c>
      <c r="C10" s="41" t="s">
        <v>23</v>
      </c>
      <c r="D10" s="41"/>
      <c r="E10" s="42" t="s">
        <v>27</v>
      </c>
      <c r="F10" s="39">
        <v>5.4</v>
      </c>
      <c r="G10" s="48">
        <f t="shared" si="0"/>
        <v>69.22799999999997</v>
      </c>
      <c r="H10" s="39">
        <v>9.8</v>
      </c>
      <c r="I10" s="31">
        <f t="shared" si="1"/>
        <v>78.26399999999995</v>
      </c>
      <c r="J10" s="33">
        <v>27.7</v>
      </c>
      <c r="K10" s="31">
        <f t="shared" si="2"/>
        <v>81.41000000000005</v>
      </c>
      <c r="L10" s="25">
        <v>625</v>
      </c>
      <c r="M10" s="20">
        <f t="shared" si="3"/>
        <v>24.539</v>
      </c>
      <c r="N10" s="21">
        <v>319</v>
      </c>
      <c r="O10" s="22">
        <f t="shared" si="4"/>
        <v>73.14</v>
      </c>
      <c r="P10" s="20">
        <v>580</v>
      </c>
      <c r="Q10" s="20">
        <f t="shared" si="5"/>
        <v>40.86</v>
      </c>
      <c r="R10" s="23"/>
      <c r="S10" s="23"/>
      <c r="T10" s="23"/>
      <c r="U10" s="23"/>
      <c r="V10" s="23"/>
      <c r="W10" s="23"/>
      <c r="X10" s="20">
        <f t="shared" si="6"/>
        <v>367.4409999999999</v>
      </c>
      <c r="Y10" s="20"/>
    </row>
    <row r="11" spans="1:25" ht="34.5" customHeight="1">
      <c r="A11" s="5">
        <v>7</v>
      </c>
      <c r="B11" s="40" t="s">
        <v>24</v>
      </c>
      <c r="C11" s="41" t="s">
        <v>25</v>
      </c>
      <c r="D11" s="41"/>
      <c r="E11" s="42" t="s">
        <v>14</v>
      </c>
      <c r="F11" s="39">
        <v>5.4</v>
      </c>
      <c r="G11" s="48">
        <f t="shared" si="0"/>
        <v>69.22799999999997</v>
      </c>
      <c r="H11" s="33">
        <v>10.4</v>
      </c>
      <c r="I11" s="31">
        <f t="shared" si="1"/>
        <v>52.175999999999966</v>
      </c>
      <c r="J11" s="33">
        <v>30.4</v>
      </c>
      <c r="K11" s="31">
        <f t="shared" si="2"/>
        <v>50.00900000000005</v>
      </c>
      <c r="L11" s="19">
        <v>672</v>
      </c>
      <c r="M11" s="20">
        <f t="shared" si="3"/>
        <v>46.300000000000004</v>
      </c>
      <c r="N11" s="20">
        <v>292</v>
      </c>
      <c r="O11" s="22">
        <f t="shared" si="4"/>
        <v>54.51</v>
      </c>
      <c r="P11" s="20">
        <v>800</v>
      </c>
      <c r="Q11" s="20">
        <f t="shared" si="5"/>
        <v>90.8</v>
      </c>
      <c r="R11" s="23"/>
      <c r="S11" s="23"/>
      <c r="T11" s="23"/>
      <c r="U11" s="23"/>
      <c r="V11" s="23"/>
      <c r="W11" s="23"/>
      <c r="X11" s="20">
        <f t="shared" si="6"/>
        <v>363.02299999999997</v>
      </c>
      <c r="Y11" s="20"/>
    </row>
    <row r="12" spans="1:25" ht="34.5" customHeight="1">
      <c r="A12" s="5">
        <v>8</v>
      </c>
      <c r="B12" s="40" t="s">
        <v>33</v>
      </c>
      <c r="C12" s="41" t="s">
        <v>34</v>
      </c>
      <c r="D12" s="41" t="s">
        <v>30</v>
      </c>
      <c r="E12" s="42" t="s">
        <v>27</v>
      </c>
      <c r="F12" s="39">
        <v>5.4</v>
      </c>
      <c r="G12" s="48">
        <f t="shared" si="0"/>
        <v>69.22799999999997</v>
      </c>
      <c r="H12" s="33">
        <v>10</v>
      </c>
      <c r="I12" s="31">
        <f t="shared" si="1"/>
        <v>69.56799999999998</v>
      </c>
      <c r="J12" s="33">
        <v>30.5</v>
      </c>
      <c r="K12" s="31">
        <f t="shared" si="2"/>
        <v>48.84600000000004</v>
      </c>
      <c r="L12" s="19">
        <v>630</v>
      </c>
      <c r="M12" s="20">
        <f t="shared" si="3"/>
        <v>26.854000000000003</v>
      </c>
      <c r="N12" s="20">
        <v>262</v>
      </c>
      <c r="O12" s="22">
        <f t="shared" si="4"/>
        <v>33.809999999999995</v>
      </c>
      <c r="P12" s="20">
        <v>760</v>
      </c>
      <c r="Q12" s="20">
        <f t="shared" si="5"/>
        <v>81.72</v>
      </c>
      <c r="R12" s="23"/>
      <c r="S12" s="23"/>
      <c r="T12" s="23"/>
      <c r="U12" s="23"/>
      <c r="V12" s="23"/>
      <c r="W12" s="23"/>
      <c r="X12" s="20">
        <f t="shared" si="6"/>
        <v>330.02599999999995</v>
      </c>
      <c r="Y12" s="20"/>
    </row>
    <row r="13" spans="1:25" ht="34.5" customHeight="1">
      <c r="A13" s="5">
        <v>9</v>
      </c>
      <c r="B13" s="40" t="s">
        <v>28</v>
      </c>
      <c r="C13" s="41" t="s">
        <v>29</v>
      </c>
      <c r="D13" s="41" t="s">
        <v>30</v>
      </c>
      <c r="E13" s="42" t="s">
        <v>27</v>
      </c>
      <c r="F13" s="39">
        <v>5.5</v>
      </c>
      <c r="G13" s="48">
        <f t="shared" si="0"/>
        <v>61.53599999999999</v>
      </c>
      <c r="H13" s="49">
        <v>10.3</v>
      </c>
      <c r="I13" s="31">
        <f t="shared" si="1"/>
        <v>56.52399999999995</v>
      </c>
      <c r="J13" s="50">
        <v>30.7</v>
      </c>
      <c r="K13" s="31">
        <f t="shared" si="2"/>
        <v>46.520000000000046</v>
      </c>
      <c r="L13" s="19">
        <v>653</v>
      </c>
      <c r="M13" s="20">
        <f t="shared" si="3"/>
        <v>37.503</v>
      </c>
      <c r="N13" s="21">
        <v>280</v>
      </c>
      <c r="O13" s="22">
        <f t="shared" si="4"/>
        <v>46.23</v>
      </c>
      <c r="P13" s="20">
        <v>650</v>
      </c>
      <c r="Q13" s="20">
        <f t="shared" si="5"/>
        <v>56.75</v>
      </c>
      <c r="R13" s="23"/>
      <c r="S13" s="23"/>
      <c r="T13" s="23"/>
      <c r="U13" s="23"/>
      <c r="V13" s="23"/>
      <c r="W13" s="23"/>
      <c r="X13" s="20">
        <f t="shared" si="6"/>
        <v>305.063</v>
      </c>
      <c r="Y13" s="20"/>
    </row>
    <row r="14" spans="1:25" ht="34.5" customHeight="1">
      <c r="A14" s="5">
        <v>10</v>
      </c>
      <c r="B14" s="40" t="s">
        <v>240</v>
      </c>
      <c r="C14" s="41" t="s">
        <v>241</v>
      </c>
      <c r="D14" s="41" t="s">
        <v>35</v>
      </c>
      <c r="E14" s="42" t="s">
        <v>18</v>
      </c>
      <c r="F14" s="52"/>
      <c r="G14" s="35"/>
      <c r="H14" s="34"/>
      <c r="I14" s="34"/>
      <c r="J14" s="34"/>
      <c r="K14" s="34"/>
      <c r="L14" s="19">
        <v>748</v>
      </c>
      <c r="M14" s="20">
        <f t="shared" si="3"/>
        <v>81.488</v>
      </c>
      <c r="N14" s="20">
        <v>358</v>
      </c>
      <c r="O14" s="22">
        <f t="shared" si="4"/>
        <v>100.05</v>
      </c>
      <c r="P14" s="20">
        <v>840</v>
      </c>
      <c r="Q14" s="20">
        <f t="shared" si="5"/>
        <v>99.88000000000001</v>
      </c>
      <c r="R14" s="23"/>
      <c r="S14" s="23"/>
      <c r="T14" s="23"/>
      <c r="U14" s="23"/>
      <c r="V14" s="23"/>
      <c r="W14" s="23"/>
      <c r="X14" s="20">
        <f t="shared" si="6"/>
        <v>281.418</v>
      </c>
      <c r="Y14" s="20"/>
    </row>
    <row r="15" spans="1:25" ht="34.5" customHeight="1">
      <c r="A15" s="5">
        <v>11</v>
      </c>
      <c r="B15" s="40" t="s">
        <v>68</v>
      </c>
      <c r="C15" s="41" t="s">
        <v>97</v>
      </c>
      <c r="D15" s="41" t="s">
        <v>35</v>
      </c>
      <c r="E15" s="42" t="s">
        <v>11</v>
      </c>
      <c r="F15" s="34"/>
      <c r="G15" s="35"/>
      <c r="H15" s="34"/>
      <c r="I15" s="34"/>
      <c r="J15" s="34"/>
      <c r="K15" s="34"/>
      <c r="L15" s="19">
        <v>733</v>
      </c>
      <c r="M15" s="20">
        <f t="shared" si="3"/>
        <v>74.543</v>
      </c>
      <c r="N15" s="21">
        <v>357</v>
      </c>
      <c r="O15" s="22">
        <f t="shared" si="4"/>
        <v>99.35999999999999</v>
      </c>
      <c r="P15" s="21">
        <v>715</v>
      </c>
      <c r="Q15" s="20">
        <f t="shared" si="5"/>
        <v>71.505</v>
      </c>
      <c r="R15" s="24"/>
      <c r="S15" s="23"/>
      <c r="T15" s="24"/>
      <c r="U15" s="23"/>
      <c r="V15" s="24"/>
      <c r="W15" s="23"/>
      <c r="X15" s="20">
        <f t="shared" si="6"/>
        <v>245.408</v>
      </c>
      <c r="Y15" s="20"/>
    </row>
    <row r="16" spans="1:25" ht="34.5" customHeight="1">
      <c r="A16" s="5">
        <v>12</v>
      </c>
      <c r="B16" s="40" t="s">
        <v>135</v>
      </c>
      <c r="C16" s="41" t="s">
        <v>136</v>
      </c>
      <c r="D16" s="41"/>
      <c r="E16" s="42" t="s">
        <v>16</v>
      </c>
      <c r="F16" s="50">
        <v>5.5</v>
      </c>
      <c r="G16" s="48">
        <f>(6.3-F16)*76.92</f>
        <v>61.53599999999999</v>
      </c>
      <c r="H16" s="50">
        <v>10.7</v>
      </c>
      <c r="I16" s="31">
        <f>(11.6-H16)*43.48</f>
        <v>39.13200000000001</v>
      </c>
      <c r="J16" s="33">
        <v>30.5</v>
      </c>
      <c r="K16" s="31">
        <f>(34.7-J16)*11.63</f>
        <v>48.84600000000004</v>
      </c>
      <c r="L16" s="19">
        <v>621</v>
      </c>
      <c r="M16" s="20">
        <f t="shared" si="3"/>
        <v>22.687</v>
      </c>
      <c r="N16" s="20">
        <v>268</v>
      </c>
      <c r="O16" s="22">
        <f t="shared" si="4"/>
        <v>37.949999999999996</v>
      </c>
      <c r="P16" s="20">
        <v>540</v>
      </c>
      <c r="Q16" s="20">
        <f t="shared" si="5"/>
        <v>31.78</v>
      </c>
      <c r="R16" s="23"/>
      <c r="S16" s="23"/>
      <c r="T16" s="23"/>
      <c r="U16" s="23"/>
      <c r="V16" s="23"/>
      <c r="W16" s="23"/>
      <c r="X16" s="20">
        <f t="shared" si="6"/>
        <v>241.93100000000004</v>
      </c>
      <c r="Y16" s="20"/>
    </row>
    <row r="17" spans="1:25" ht="34.5" customHeight="1">
      <c r="A17" s="5">
        <v>13</v>
      </c>
      <c r="B17" s="40" t="s">
        <v>106</v>
      </c>
      <c r="C17" s="41" t="s">
        <v>107</v>
      </c>
      <c r="D17" s="41" t="s">
        <v>30</v>
      </c>
      <c r="E17" s="42" t="s">
        <v>7</v>
      </c>
      <c r="F17" s="30">
        <v>5.3</v>
      </c>
      <c r="G17" s="48">
        <f>(6.3-F17)*76.92</f>
        <v>76.92</v>
      </c>
      <c r="H17" s="33">
        <v>10</v>
      </c>
      <c r="I17" s="31">
        <f>(11.6-H17)*43.48</f>
        <v>69.56799999999998</v>
      </c>
      <c r="J17" s="33">
        <v>28.4</v>
      </c>
      <c r="K17" s="31">
        <f>(34.7-J17)*11.63</f>
        <v>73.26900000000005</v>
      </c>
      <c r="L17" s="44"/>
      <c r="M17" s="44"/>
      <c r="N17" s="44"/>
      <c r="O17" s="44"/>
      <c r="P17" s="44"/>
      <c r="Q17" s="44"/>
      <c r="R17" s="23"/>
      <c r="S17" s="54"/>
      <c r="T17" s="23"/>
      <c r="U17" s="54"/>
      <c r="V17" s="23"/>
      <c r="W17" s="54"/>
      <c r="X17" s="20">
        <f t="shared" si="6"/>
        <v>219.75700000000006</v>
      </c>
      <c r="Y17" s="56"/>
    </row>
    <row r="18" spans="1:25" ht="34.5" customHeight="1">
      <c r="A18" s="5">
        <v>14</v>
      </c>
      <c r="B18" s="40" t="s">
        <v>60</v>
      </c>
      <c r="C18" s="41" t="s">
        <v>61</v>
      </c>
      <c r="D18" s="41"/>
      <c r="E18" s="42" t="s">
        <v>16</v>
      </c>
      <c r="F18" s="39">
        <v>5.5</v>
      </c>
      <c r="G18" s="48">
        <f>(6.3-F18)*76.92</f>
        <v>61.53599999999999</v>
      </c>
      <c r="H18" s="50">
        <v>10.7</v>
      </c>
      <c r="I18" s="31">
        <f>(11.6-H18)*43.48</f>
        <v>39.13200000000001</v>
      </c>
      <c r="J18" s="33">
        <v>32.2</v>
      </c>
      <c r="K18" s="31">
        <f>(34.7-J18)*11.63</f>
        <v>29.075000000000003</v>
      </c>
      <c r="L18" s="25">
        <v>620</v>
      </c>
      <c r="M18" s="20">
        <f>(L18-572)*0.463</f>
        <v>22.224</v>
      </c>
      <c r="N18" s="26">
        <v>260</v>
      </c>
      <c r="O18" s="22">
        <f>(N18-213)*0.69</f>
        <v>32.43</v>
      </c>
      <c r="P18" s="20">
        <v>540</v>
      </c>
      <c r="Q18" s="20">
        <f>(P18-400)*0.227</f>
        <v>31.78</v>
      </c>
      <c r="R18" s="23"/>
      <c r="S18" s="23"/>
      <c r="T18" s="23"/>
      <c r="U18" s="23"/>
      <c r="V18" s="23"/>
      <c r="W18" s="23"/>
      <c r="X18" s="20">
        <f t="shared" si="6"/>
        <v>216.17700000000002</v>
      </c>
      <c r="Y18" s="20"/>
    </row>
    <row r="19" spans="1:25" ht="34.5" customHeight="1">
      <c r="A19" s="5">
        <v>15</v>
      </c>
      <c r="B19" s="40" t="s">
        <v>110</v>
      </c>
      <c r="C19" s="41" t="s">
        <v>111</v>
      </c>
      <c r="D19" s="41" t="s">
        <v>65</v>
      </c>
      <c r="E19" s="42" t="s">
        <v>12</v>
      </c>
      <c r="F19" s="39">
        <v>5.6</v>
      </c>
      <c r="G19" s="48">
        <f>(6.3-F19)*76.92</f>
        <v>53.844000000000015</v>
      </c>
      <c r="H19" s="39">
        <v>11</v>
      </c>
      <c r="I19" s="31">
        <f>(11.6-H19)*43.48</f>
        <v>26.087999999999983</v>
      </c>
      <c r="J19" s="33">
        <v>31.5</v>
      </c>
      <c r="K19" s="31">
        <f>(34.7-J19)*11.63</f>
        <v>37.21600000000004</v>
      </c>
      <c r="L19" s="19">
        <v>634</v>
      </c>
      <c r="M19" s="20">
        <f>(L19-572)*0.463</f>
        <v>28.706000000000003</v>
      </c>
      <c r="N19" s="21">
        <v>242</v>
      </c>
      <c r="O19" s="22">
        <f>(N19-213)*0.69</f>
        <v>20.009999999999998</v>
      </c>
      <c r="P19" s="20">
        <v>620</v>
      </c>
      <c r="Q19" s="20">
        <f>(P19-400)*0.227</f>
        <v>49.940000000000005</v>
      </c>
      <c r="R19" s="23"/>
      <c r="S19" s="23"/>
      <c r="T19" s="23"/>
      <c r="U19" s="23"/>
      <c r="V19" s="23"/>
      <c r="W19" s="23"/>
      <c r="X19" s="20">
        <f t="shared" si="6"/>
        <v>215.80400000000006</v>
      </c>
      <c r="Y19" s="20"/>
    </row>
    <row r="20" spans="1:25" ht="34.5" customHeight="1">
      <c r="A20" s="5">
        <v>16</v>
      </c>
      <c r="B20" s="40" t="s">
        <v>242</v>
      </c>
      <c r="C20" s="41" t="s">
        <v>71</v>
      </c>
      <c r="D20" s="41" t="s">
        <v>65</v>
      </c>
      <c r="E20" s="42" t="s">
        <v>15</v>
      </c>
      <c r="F20" s="34"/>
      <c r="G20" s="35"/>
      <c r="H20" s="34"/>
      <c r="I20" s="34"/>
      <c r="J20" s="34"/>
      <c r="K20" s="34"/>
      <c r="L20" s="19">
        <v>728</v>
      </c>
      <c r="M20" s="20">
        <f>(L20-572)*0.463</f>
        <v>72.22800000000001</v>
      </c>
      <c r="N20" s="20">
        <v>335</v>
      </c>
      <c r="O20" s="22">
        <f>(N20-213)*0.69</f>
        <v>84.17999999999999</v>
      </c>
      <c r="P20" s="20">
        <v>590</v>
      </c>
      <c r="Q20" s="20">
        <f>(P20-400)*0.227</f>
        <v>43.13</v>
      </c>
      <c r="R20" s="23"/>
      <c r="S20" s="23"/>
      <c r="T20" s="23"/>
      <c r="U20" s="23"/>
      <c r="V20" s="23"/>
      <c r="W20" s="23"/>
      <c r="X20" s="20">
        <f t="shared" si="6"/>
        <v>199.538</v>
      </c>
      <c r="Y20" s="20"/>
    </row>
    <row r="21" spans="1:25" ht="34.5" customHeight="1">
      <c r="A21" s="5">
        <v>17</v>
      </c>
      <c r="B21" s="40" t="s">
        <v>108</v>
      </c>
      <c r="C21" s="41" t="s">
        <v>109</v>
      </c>
      <c r="D21" s="41" t="s">
        <v>65</v>
      </c>
      <c r="E21" s="42" t="s">
        <v>7</v>
      </c>
      <c r="F21" s="49">
        <v>5.4</v>
      </c>
      <c r="G21" s="48">
        <f>(6.3-F21)*76.92</f>
        <v>69.22799999999997</v>
      </c>
      <c r="H21" s="49">
        <v>10.3</v>
      </c>
      <c r="I21" s="31">
        <f>(11.6-H21)*43.48</f>
        <v>56.52399999999995</v>
      </c>
      <c r="J21" s="33">
        <v>29</v>
      </c>
      <c r="K21" s="31">
        <f>(34.7-J21)*11.63</f>
        <v>66.29100000000004</v>
      </c>
      <c r="L21" s="44"/>
      <c r="M21" s="44"/>
      <c r="N21" s="44"/>
      <c r="O21" s="44"/>
      <c r="P21" s="44"/>
      <c r="Q21" s="44"/>
      <c r="R21" s="23"/>
      <c r="S21" s="54"/>
      <c r="T21" s="23"/>
      <c r="U21" s="54"/>
      <c r="V21" s="23"/>
      <c r="W21" s="54"/>
      <c r="X21" s="20">
        <f t="shared" si="6"/>
        <v>192.04299999999995</v>
      </c>
      <c r="Y21" s="57"/>
    </row>
    <row r="22" spans="1:25" ht="34.5" customHeight="1">
      <c r="A22" s="5">
        <v>18</v>
      </c>
      <c r="B22" s="40" t="s">
        <v>128</v>
      </c>
      <c r="C22" s="41" t="s">
        <v>129</v>
      </c>
      <c r="D22" s="41"/>
      <c r="E22" s="42" t="s">
        <v>12</v>
      </c>
      <c r="F22" s="39">
        <v>5.7</v>
      </c>
      <c r="G22" s="48">
        <f>(6.3-F22)*76.92</f>
        <v>46.15199999999997</v>
      </c>
      <c r="H22" s="39">
        <v>10.1</v>
      </c>
      <c r="I22" s="31">
        <f>(11.6-H22)*43.48</f>
        <v>65.22</v>
      </c>
      <c r="J22" s="33">
        <v>27.8</v>
      </c>
      <c r="K22" s="31">
        <f>(34.7-J22)*11.63</f>
        <v>80.24700000000003</v>
      </c>
      <c r="L22" s="44"/>
      <c r="M22" s="44"/>
      <c r="N22" s="44"/>
      <c r="O22" s="44"/>
      <c r="P22" s="44"/>
      <c r="Q22" s="44"/>
      <c r="R22" s="23"/>
      <c r="S22" s="54"/>
      <c r="T22" s="23"/>
      <c r="U22" s="54"/>
      <c r="V22" s="23"/>
      <c r="W22" s="54"/>
      <c r="X22" s="20">
        <f t="shared" si="6"/>
        <v>191.61900000000003</v>
      </c>
      <c r="Y22" s="56"/>
    </row>
    <row r="23" spans="1:25" s="4" customFormat="1" ht="34.5" customHeight="1">
      <c r="A23" s="5">
        <v>19</v>
      </c>
      <c r="B23" s="40" t="s">
        <v>116</v>
      </c>
      <c r="C23" s="41" t="s">
        <v>117</v>
      </c>
      <c r="D23" s="41"/>
      <c r="E23" s="42" t="s">
        <v>122</v>
      </c>
      <c r="F23" s="39">
        <v>5.5</v>
      </c>
      <c r="G23" s="48">
        <f>(6.3-F23)*76.92</f>
        <v>61.53599999999999</v>
      </c>
      <c r="H23" s="39">
        <v>10.2</v>
      </c>
      <c r="I23" s="31">
        <f>(11.6-H23)*43.48</f>
        <v>60.872000000000014</v>
      </c>
      <c r="J23" s="33">
        <v>29.2</v>
      </c>
      <c r="K23" s="31">
        <f>(34.7-J23)*11.63</f>
        <v>63.965000000000046</v>
      </c>
      <c r="L23" s="44"/>
      <c r="M23" s="44"/>
      <c r="N23" s="44"/>
      <c r="O23" s="44"/>
      <c r="P23" s="44"/>
      <c r="Q23" s="44"/>
      <c r="R23" s="23"/>
      <c r="S23" s="54"/>
      <c r="T23" s="23"/>
      <c r="U23" s="54"/>
      <c r="V23" s="23"/>
      <c r="W23" s="54"/>
      <c r="X23" s="20">
        <f t="shared" si="6"/>
        <v>186.37300000000005</v>
      </c>
      <c r="Y23" s="56"/>
    </row>
    <row r="24" spans="1:25" ht="34.5" customHeight="1">
      <c r="A24" s="5">
        <v>20</v>
      </c>
      <c r="B24" s="40" t="s">
        <v>114</v>
      </c>
      <c r="C24" s="41" t="s">
        <v>115</v>
      </c>
      <c r="D24" s="41"/>
      <c r="E24" s="42" t="s">
        <v>3</v>
      </c>
      <c r="F24" s="39">
        <v>5.6</v>
      </c>
      <c r="G24" s="48">
        <f>(6.3-F24)*76.92</f>
        <v>53.844000000000015</v>
      </c>
      <c r="H24" s="33">
        <v>11.1</v>
      </c>
      <c r="I24" s="31">
        <f>(11.6-H24)*43.48</f>
        <v>21.74</v>
      </c>
      <c r="J24" s="33">
        <v>33.1</v>
      </c>
      <c r="K24" s="31">
        <f>(34.7-J24)*11.63</f>
        <v>18.60800000000002</v>
      </c>
      <c r="L24" s="25">
        <v>612</v>
      </c>
      <c r="M24" s="20">
        <f>(L24-572)*0.463</f>
        <v>18.52</v>
      </c>
      <c r="N24" s="20">
        <v>255</v>
      </c>
      <c r="O24" s="22">
        <f>(N24-213)*0.69</f>
        <v>28.979999999999997</v>
      </c>
      <c r="P24" s="20">
        <v>565</v>
      </c>
      <c r="Q24" s="20">
        <f>(P24-400)*0.227</f>
        <v>37.455</v>
      </c>
      <c r="R24" s="23"/>
      <c r="S24" s="23"/>
      <c r="T24" s="23"/>
      <c r="U24" s="23"/>
      <c r="V24" s="23"/>
      <c r="W24" s="23"/>
      <c r="X24" s="20">
        <f t="shared" si="6"/>
        <v>179.14700000000002</v>
      </c>
      <c r="Y24" s="20"/>
    </row>
    <row r="25" spans="1:25" ht="34.5" customHeight="1">
      <c r="A25" s="5">
        <v>21</v>
      </c>
      <c r="B25" s="40" t="s">
        <v>104</v>
      </c>
      <c r="C25" s="41" t="s">
        <v>105</v>
      </c>
      <c r="D25" s="41" t="s">
        <v>30</v>
      </c>
      <c r="E25" s="42" t="s">
        <v>3</v>
      </c>
      <c r="F25" s="49">
        <v>5.8</v>
      </c>
      <c r="G25" s="48">
        <f>(6.3-F25)*76.92</f>
        <v>38.46</v>
      </c>
      <c r="H25" s="39">
        <v>10.2</v>
      </c>
      <c r="I25" s="31">
        <f>(11.6-H25)*43.48</f>
        <v>60.872000000000014</v>
      </c>
      <c r="J25" s="33">
        <v>28.9</v>
      </c>
      <c r="K25" s="31">
        <f>(34.7-J25)*11.63</f>
        <v>67.45400000000005</v>
      </c>
      <c r="L25" s="44"/>
      <c r="M25" s="44"/>
      <c r="N25" s="44"/>
      <c r="O25" s="44"/>
      <c r="P25" s="44"/>
      <c r="Q25" s="44"/>
      <c r="R25" s="23"/>
      <c r="S25" s="54"/>
      <c r="T25" s="23"/>
      <c r="U25" s="54"/>
      <c r="V25" s="23"/>
      <c r="W25" s="54"/>
      <c r="X25" s="20">
        <f t="shared" si="6"/>
        <v>166.7860000000001</v>
      </c>
      <c r="Y25" s="57"/>
    </row>
    <row r="26" spans="1:25" ht="34.5" customHeight="1">
      <c r="A26" s="5">
        <v>22</v>
      </c>
      <c r="B26" s="40" t="s">
        <v>243</v>
      </c>
      <c r="C26" s="41" t="s">
        <v>179</v>
      </c>
      <c r="D26" s="41"/>
      <c r="E26" s="42" t="s">
        <v>16</v>
      </c>
      <c r="F26" s="34"/>
      <c r="G26" s="35"/>
      <c r="H26" s="34"/>
      <c r="I26" s="34"/>
      <c r="J26" s="34"/>
      <c r="K26" s="34"/>
      <c r="L26" s="25">
        <v>658</v>
      </c>
      <c r="M26" s="20">
        <f>(L26-572)*0.463</f>
        <v>39.818000000000005</v>
      </c>
      <c r="N26" s="21">
        <v>280</v>
      </c>
      <c r="O26" s="22">
        <f>(N26-213)*0.69</f>
        <v>46.23</v>
      </c>
      <c r="P26" s="20">
        <v>635</v>
      </c>
      <c r="Q26" s="20">
        <f>(P26-400)*0.227</f>
        <v>53.345</v>
      </c>
      <c r="R26" s="23"/>
      <c r="S26" s="23"/>
      <c r="T26" s="23"/>
      <c r="U26" s="23"/>
      <c r="V26" s="23"/>
      <c r="W26" s="23"/>
      <c r="X26" s="20">
        <f t="shared" si="6"/>
        <v>139.393</v>
      </c>
      <c r="Y26" s="20"/>
    </row>
    <row r="27" spans="1:25" ht="34.5" customHeight="1">
      <c r="A27" s="5">
        <v>23</v>
      </c>
      <c r="B27" s="40" t="s">
        <v>4</v>
      </c>
      <c r="C27" s="41" t="s">
        <v>5</v>
      </c>
      <c r="D27" s="41" t="s">
        <v>30</v>
      </c>
      <c r="E27" s="42" t="s">
        <v>3</v>
      </c>
      <c r="F27" s="39">
        <v>5.4</v>
      </c>
      <c r="G27" s="48">
        <f>(6.3-F27)*76.92</f>
        <v>69.22799999999997</v>
      </c>
      <c r="H27" s="33">
        <v>10</v>
      </c>
      <c r="I27" s="31">
        <f>(11.6-H27)*43.48</f>
        <v>69.56799999999998</v>
      </c>
      <c r="J27" s="34"/>
      <c r="K27" s="34"/>
      <c r="L27" s="44"/>
      <c r="M27" s="44"/>
      <c r="N27" s="44"/>
      <c r="O27" s="44"/>
      <c r="P27" s="44"/>
      <c r="Q27" s="44"/>
      <c r="R27" s="23"/>
      <c r="S27" s="54"/>
      <c r="T27" s="23"/>
      <c r="U27" s="54"/>
      <c r="V27" s="23"/>
      <c r="W27" s="54"/>
      <c r="X27" s="20">
        <f t="shared" si="6"/>
        <v>138.79599999999994</v>
      </c>
      <c r="Y27" s="56"/>
    </row>
    <row r="28" spans="1:25" ht="34.5" customHeight="1">
      <c r="A28" s="5">
        <v>24</v>
      </c>
      <c r="B28" s="40" t="s">
        <v>132</v>
      </c>
      <c r="C28" s="41" t="s">
        <v>79</v>
      </c>
      <c r="D28" s="41"/>
      <c r="E28" s="42" t="s">
        <v>3</v>
      </c>
      <c r="F28" s="39">
        <v>5.8</v>
      </c>
      <c r="G28" s="48">
        <f>(6.3-F28)*76.92</f>
        <v>38.46</v>
      </c>
      <c r="H28" s="50">
        <v>10.7</v>
      </c>
      <c r="I28" s="31">
        <f>(11.6-H28)*43.48</f>
        <v>39.13200000000001</v>
      </c>
      <c r="J28" s="33">
        <v>30.2</v>
      </c>
      <c r="K28" s="31">
        <f>(34.7-J28)*11.63</f>
        <v>52.33500000000004</v>
      </c>
      <c r="L28" s="44"/>
      <c r="M28" s="44"/>
      <c r="N28" s="44"/>
      <c r="O28" s="44"/>
      <c r="P28" s="44"/>
      <c r="Q28" s="44"/>
      <c r="R28" s="23"/>
      <c r="S28" s="54"/>
      <c r="T28" s="23"/>
      <c r="U28" s="54"/>
      <c r="V28" s="23"/>
      <c r="W28" s="54"/>
      <c r="X28" s="20">
        <f t="shared" si="6"/>
        <v>129.92700000000005</v>
      </c>
      <c r="Y28" s="56"/>
    </row>
    <row r="29" spans="1:25" ht="34.5" customHeight="1">
      <c r="A29" s="5">
        <v>25</v>
      </c>
      <c r="B29" s="40" t="s">
        <v>130</v>
      </c>
      <c r="C29" s="41" t="s">
        <v>131</v>
      </c>
      <c r="D29" s="41"/>
      <c r="E29" s="42" t="s">
        <v>16</v>
      </c>
      <c r="F29" s="39">
        <v>5.9</v>
      </c>
      <c r="G29" s="48">
        <f>(6.3-F29)*76.92</f>
        <v>30.767999999999958</v>
      </c>
      <c r="H29" s="39">
        <v>11.2</v>
      </c>
      <c r="I29" s="31">
        <f>(11.6-H29)*43.48</f>
        <v>17.392000000000014</v>
      </c>
      <c r="J29" s="33">
        <v>32.4</v>
      </c>
      <c r="K29" s="31">
        <f>(34.7-J29)*11.63</f>
        <v>26.749000000000052</v>
      </c>
      <c r="L29" s="19">
        <v>572</v>
      </c>
      <c r="M29" s="20">
        <f>(L29-572)*0.463</f>
        <v>0</v>
      </c>
      <c r="N29" s="20">
        <v>258</v>
      </c>
      <c r="O29" s="22">
        <f>(N29-213)*0.69</f>
        <v>31.049999999999997</v>
      </c>
      <c r="P29" s="20">
        <v>460</v>
      </c>
      <c r="Q29" s="20">
        <f>(P29-400)*0.227</f>
        <v>13.620000000000001</v>
      </c>
      <c r="R29" s="23"/>
      <c r="S29" s="23"/>
      <c r="T29" s="23"/>
      <c r="U29" s="23"/>
      <c r="V29" s="23"/>
      <c r="W29" s="23"/>
      <c r="X29" s="20">
        <f t="shared" si="6"/>
        <v>119.57900000000002</v>
      </c>
      <c r="Y29" s="20"/>
    </row>
    <row r="30" spans="1:25" ht="34.5" customHeight="1">
      <c r="A30" s="5">
        <v>26</v>
      </c>
      <c r="B30" s="40" t="s">
        <v>126</v>
      </c>
      <c r="C30" s="41" t="s">
        <v>127</v>
      </c>
      <c r="D30" s="41"/>
      <c r="E30" s="42" t="s">
        <v>14</v>
      </c>
      <c r="F30" s="49">
        <v>6.3</v>
      </c>
      <c r="G30" s="48">
        <f>(6.3-F30)*76.92</f>
        <v>0</v>
      </c>
      <c r="H30" s="50">
        <v>11.5</v>
      </c>
      <c r="I30" s="31">
        <f>(11.6-H30)*43.48</f>
        <v>4.347999999999984</v>
      </c>
      <c r="J30" s="33">
        <v>32</v>
      </c>
      <c r="K30" s="31">
        <f>(34.7-J30)*11.63</f>
        <v>31.401000000000035</v>
      </c>
      <c r="L30" s="19">
        <v>628</v>
      </c>
      <c r="M30" s="20">
        <f>(L30-572)*0.463</f>
        <v>25.928</v>
      </c>
      <c r="N30" s="20">
        <v>240</v>
      </c>
      <c r="O30" s="22">
        <f>(N30-213)*0.69</f>
        <v>18.63</v>
      </c>
      <c r="P30" s="20">
        <v>560</v>
      </c>
      <c r="Q30" s="20">
        <f>(P30-400)*0.227</f>
        <v>36.32</v>
      </c>
      <c r="R30" s="23"/>
      <c r="S30" s="23"/>
      <c r="T30" s="23"/>
      <c r="U30" s="23"/>
      <c r="V30" s="23"/>
      <c r="W30" s="23"/>
      <c r="X30" s="20">
        <f t="shared" si="6"/>
        <v>116.62700000000002</v>
      </c>
      <c r="Y30" s="20"/>
    </row>
    <row r="31" spans="1:25" s="4" customFormat="1" ht="34.5" customHeight="1">
      <c r="A31" s="5">
        <v>27</v>
      </c>
      <c r="B31" s="40" t="s">
        <v>31</v>
      </c>
      <c r="C31" s="41" t="s">
        <v>32</v>
      </c>
      <c r="D31" s="41" t="s">
        <v>30</v>
      </c>
      <c r="E31" s="42" t="s">
        <v>7</v>
      </c>
      <c r="F31" s="39">
        <v>5.8</v>
      </c>
      <c r="G31" s="48">
        <f>(6.3-F31)*76.92</f>
        <v>38.46</v>
      </c>
      <c r="H31" s="39">
        <v>11</v>
      </c>
      <c r="I31" s="31">
        <f>(11.6-H31)*43.48</f>
        <v>26.087999999999983</v>
      </c>
      <c r="J31" s="33">
        <v>30.6</v>
      </c>
      <c r="K31" s="31">
        <f>(34.7-J31)*11.63</f>
        <v>47.68300000000002</v>
      </c>
      <c r="L31" s="44"/>
      <c r="M31" s="44"/>
      <c r="N31" s="44"/>
      <c r="O31" s="44"/>
      <c r="P31" s="44"/>
      <c r="Q31" s="44"/>
      <c r="R31" s="23"/>
      <c r="S31" s="54"/>
      <c r="T31" s="23"/>
      <c r="U31" s="54"/>
      <c r="V31" s="23"/>
      <c r="W31" s="54"/>
      <c r="X31" s="20">
        <f t="shared" si="6"/>
        <v>112.231</v>
      </c>
      <c r="Y31" s="56"/>
    </row>
    <row r="32" spans="1:25" ht="34.5" customHeight="1">
      <c r="A32" s="5">
        <v>28</v>
      </c>
      <c r="B32" s="40" t="s">
        <v>66</v>
      </c>
      <c r="C32" s="41" t="s">
        <v>67</v>
      </c>
      <c r="D32" s="41"/>
      <c r="E32" s="42" t="s">
        <v>12</v>
      </c>
      <c r="F32" s="34"/>
      <c r="G32" s="35"/>
      <c r="H32" s="34"/>
      <c r="I32" s="34"/>
      <c r="J32" s="34"/>
      <c r="K32" s="34"/>
      <c r="L32" s="45">
        <v>620</v>
      </c>
      <c r="M32" s="36">
        <f>(L32-572)*0.463</f>
        <v>22.224</v>
      </c>
      <c r="N32" s="47">
        <v>248</v>
      </c>
      <c r="O32" s="50">
        <f aca="true" t="shared" si="7" ref="O32:O37">(N32-213)*0.69</f>
        <v>24.15</v>
      </c>
      <c r="P32" s="47">
        <v>680</v>
      </c>
      <c r="Q32" s="36">
        <f aca="true" t="shared" si="8" ref="Q32:Q37">(P32-400)*0.227</f>
        <v>63.56</v>
      </c>
      <c r="R32" s="53"/>
      <c r="S32" s="33"/>
      <c r="T32" s="53"/>
      <c r="U32" s="33"/>
      <c r="V32" s="53"/>
      <c r="W32" s="33"/>
      <c r="X32" s="20">
        <f t="shared" si="6"/>
        <v>109.93400000000001</v>
      </c>
      <c r="Y32" s="55"/>
    </row>
    <row r="33" spans="1:25" ht="34.5" customHeight="1">
      <c r="A33" s="5">
        <v>29</v>
      </c>
      <c r="B33" s="40" t="s">
        <v>19</v>
      </c>
      <c r="C33" s="41" t="s">
        <v>20</v>
      </c>
      <c r="D33" s="41" t="s">
        <v>30</v>
      </c>
      <c r="E33" s="42" t="s">
        <v>15</v>
      </c>
      <c r="F33" s="34"/>
      <c r="G33" s="35"/>
      <c r="H33" s="34"/>
      <c r="I33" s="34"/>
      <c r="J33" s="34"/>
      <c r="K33" s="34"/>
      <c r="L33" s="45">
        <v>607</v>
      </c>
      <c r="M33" s="36">
        <f>(L33-572)*0.463</f>
        <v>16.205000000000002</v>
      </c>
      <c r="N33" s="36">
        <v>273</v>
      </c>
      <c r="O33" s="50">
        <f t="shared" si="7"/>
        <v>41.4</v>
      </c>
      <c r="P33" s="36">
        <v>625</v>
      </c>
      <c r="Q33" s="36">
        <f t="shared" si="8"/>
        <v>51.075</v>
      </c>
      <c r="R33" s="33"/>
      <c r="S33" s="33"/>
      <c r="T33" s="33"/>
      <c r="U33" s="33"/>
      <c r="V33" s="33"/>
      <c r="W33" s="33"/>
      <c r="X33" s="20">
        <f t="shared" si="6"/>
        <v>108.67999999999999</v>
      </c>
      <c r="Y33" s="55"/>
    </row>
    <row r="34" spans="1:25" ht="34.5" customHeight="1">
      <c r="A34" s="5">
        <v>30</v>
      </c>
      <c r="B34" s="40" t="s">
        <v>120</v>
      </c>
      <c r="C34" s="41" t="s">
        <v>121</v>
      </c>
      <c r="D34" s="41"/>
      <c r="E34" s="42" t="s">
        <v>9</v>
      </c>
      <c r="F34" s="50">
        <v>6.1</v>
      </c>
      <c r="G34" s="48">
        <f>(6.3-F34)*76.92</f>
        <v>15.384000000000015</v>
      </c>
      <c r="H34" s="50">
        <v>11.5</v>
      </c>
      <c r="I34" s="31">
        <f>(11.6-H34)*43.48</f>
        <v>4.347999999999984</v>
      </c>
      <c r="J34" s="33">
        <v>32</v>
      </c>
      <c r="K34" s="31">
        <f>(34.7-J34)*11.63</f>
        <v>31.401000000000035</v>
      </c>
      <c r="L34" s="45">
        <v>584</v>
      </c>
      <c r="M34" s="36">
        <f>(L34-572)*0.463</f>
        <v>5.556</v>
      </c>
      <c r="N34" s="36">
        <v>240</v>
      </c>
      <c r="O34" s="50">
        <f t="shared" si="7"/>
        <v>18.63</v>
      </c>
      <c r="P34" s="36">
        <v>540</v>
      </c>
      <c r="Q34" s="36">
        <f t="shared" si="8"/>
        <v>31.78</v>
      </c>
      <c r="R34" s="33"/>
      <c r="S34" s="33"/>
      <c r="T34" s="33"/>
      <c r="U34" s="33"/>
      <c r="V34" s="33"/>
      <c r="W34" s="33"/>
      <c r="X34" s="20">
        <f t="shared" si="6"/>
        <v>107.09900000000003</v>
      </c>
      <c r="Y34" s="55"/>
    </row>
    <row r="35" spans="1:25" s="4" customFormat="1" ht="34.5" customHeight="1">
      <c r="A35" s="5">
        <v>31</v>
      </c>
      <c r="B35" s="40" t="s">
        <v>63</v>
      </c>
      <c r="C35" s="41" t="s">
        <v>64</v>
      </c>
      <c r="D35" s="41"/>
      <c r="E35" s="42" t="s">
        <v>12</v>
      </c>
      <c r="F35" s="52"/>
      <c r="G35" s="35"/>
      <c r="H35" s="34"/>
      <c r="I35" s="34"/>
      <c r="J35" s="34"/>
      <c r="K35" s="34"/>
      <c r="L35" s="45">
        <v>0</v>
      </c>
      <c r="M35" s="36">
        <v>0</v>
      </c>
      <c r="N35" s="47">
        <v>280</v>
      </c>
      <c r="O35" s="50">
        <f t="shared" si="7"/>
        <v>46.23</v>
      </c>
      <c r="P35" s="36">
        <v>620</v>
      </c>
      <c r="Q35" s="36">
        <f t="shared" si="8"/>
        <v>49.940000000000005</v>
      </c>
      <c r="R35" s="53"/>
      <c r="S35" s="33"/>
      <c r="T35" s="53"/>
      <c r="U35" s="33"/>
      <c r="V35" s="53"/>
      <c r="W35" s="33"/>
      <c r="X35" s="20">
        <f t="shared" si="6"/>
        <v>96.17</v>
      </c>
      <c r="Y35" s="55"/>
    </row>
    <row r="36" spans="1:25" ht="34.5" customHeight="1">
      <c r="A36" s="5">
        <v>32</v>
      </c>
      <c r="B36" s="40" t="s">
        <v>72</v>
      </c>
      <c r="C36" s="41" t="s">
        <v>73</v>
      </c>
      <c r="D36" s="41" t="s">
        <v>65</v>
      </c>
      <c r="E36" s="42" t="s">
        <v>11</v>
      </c>
      <c r="F36" s="34"/>
      <c r="G36" s="51"/>
      <c r="H36" s="52"/>
      <c r="I36" s="34"/>
      <c r="J36" s="34"/>
      <c r="K36" s="34"/>
      <c r="L36" s="45">
        <v>638</v>
      </c>
      <c r="M36" s="36">
        <f>(L36-572)*0.463</f>
        <v>30.558</v>
      </c>
      <c r="N36" s="36">
        <v>278</v>
      </c>
      <c r="O36" s="50">
        <f t="shared" si="7"/>
        <v>44.849999999999994</v>
      </c>
      <c r="P36" s="36">
        <v>400</v>
      </c>
      <c r="Q36" s="36">
        <f t="shared" si="8"/>
        <v>0</v>
      </c>
      <c r="R36" s="33"/>
      <c r="S36" s="33"/>
      <c r="T36" s="33"/>
      <c r="U36" s="33"/>
      <c r="V36" s="33"/>
      <c r="W36" s="33"/>
      <c r="X36" s="20">
        <f t="shared" si="6"/>
        <v>75.40799999999999</v>
      </c>
      <c r="Y36" s="55"/>
    </row>
    <row r="37" spans="1:25" ht="34.5" customHeight="1">
      <c r="A37" s="5">
        <v>33</v>
      </c>
      <c r="B37" s="40" t="s">
        <v>21</v>
      </c>
      <c r="C37" s="41">
        <v>41094</v>
      </c>
      <c r="D37" s="41"/>
      <c r="E37" s="42" t="s">
        <v>26</v>
      </c>
      <c r="F37" s="34"/>
      <c r="G37" s="35"/>
      <c r="H37" s="34"/>
      <c r="I37" s="34"/>
      <c r="J37" s="34"/>
      <c r="K37" s="34"/>
      <c r="L37" s="46">
        <v>639</v>
      </c>
      <c r="M37" s="36">
        <f>(L37-572)*0.463</f>
        <v>31.021</v>
      </c>
      <c r="N37" s="47">
        <v>264</v>
      </c>
      <c r="O37" s="50">
        <f t="shared" si="7"/>
        <v>35.19</v>
      </c>
      <c r="P37" s="36">
        <v>440</v>
      </c>
      <c r="Q37" s="36">
        <f t="shared" si="8"/>
        <v>9.08</v>
      </c>
      <c r="R37" s="33"/>
      <c r="S37" s="33"/>
      <c r="T37" s="33"/>
      <c r="U37" s="33"/>
      <c r="V37" s="33"/>
      <c r="W37" s="33"/>
      <c r="X37" s="20">
        <f t="shared" si="6"/>
        <v>75.291</v>
      </c>
      <c r="Y37" s="55"/>
    </row>
    <row r="38" spans="1:24" ht="34.5" customHeight="1">
      <c r="A38" s="5">
        <v>34</v>
      </c>
      <c r="B38" s="40" t="s">
        <v>112</v>
      </c>
      <c r="C38" s="41" t="s">
        <v>113</v>
      </c>
      <c r="D38" s="41"/>
      <c r="E38" s="42" t="s">
        <v>12</v>
      </c>
      <c r="F38" s="39">
        <v>5.8</v>
      </c>
      <c r="G38" s="48">
        <f>(6.3-F38)*76.92</f>
        <v>38.46</v>
      </c>
      <c r="H38" s="33">
        <v>11.6</v>
      </c>
      <c r="I38" s="31">
        <f>(11.6-H38)*43.48</f>
        <v>0</v>
      </c>
      <c r="J38" s="33">
        <v>34.7</v>
      </c>
      <c r="K38" s="31">
        <f>(34.7-J38)*11.63</f>
        <v>0</v>
      </c>
      <c r="L38" s="34"/>
      <c r="M38" s="34"/>
      <c r="N38" s="34"/>
      <c r="O38" s="34"/>
      <c r="P38" s="34"/>
      <c r="Q38" s="34"/>
      <c r="R38" s="33"/>
      <c r="S38" s="31"/>
      <c r="T38" s="33"/>
      <c r="U38" s="31"/>
      <c r="V38" s="33"/>
      <c r="W38" s="31"/>
      <c r="X38" s="20">
        <f t="shared" si="6"/>
        <v>38.46</v>
      </c>
    </row>
    <row r="39" spans="1:25" ht="34.5" customHeight="1">
      <c r="A39" s="5">
        <v>35</v>
      </c>
      <c r="B39" s="40" t="s">
        <v>238</v>
      </c>
      <c r="C39" s="41" t="s">
        <v>239</v>
      </c>
      <c r="D39" s="41"/>
      <c r="E39" s="42" t="s">
        <v>14</v>
      </c>
      <c r="F39" s="52"/>
      <c r="G39" s="35"/>
      <c r="H39" s="34"/>
      <c r="I39" s="34"/>
      <c r="J39" s="34"/>
      <c r="K39" s="34"/>
      <c r="L39" s="45">
        <v>0</v>
      </c>
      <c r="M39" s="36">
        <v>0</v>
      </c>
      <c r="N39" s="47">
        <v>213</v>
      </c>
      <c r="O39" s="50">
        <f>(N39-213)*0.69</f>
        <v>0</v>
      </c>
      <c r="P39" s="36">
        <v>442</v>
      </c>
      <c r="Q39" s="36">
        <f>(P39-400)*0.227</f>
        <v>9.534</v>
      </c>
      <c r="R39" s="33"/>
      <c r="S39" s="33"/>
      <c r="T39" s="33"/>
      <c r="U39" s="33"/>
      <c r="V39" s="33"/>
      <c r="W39" s="33"/>
      <c r="X39" s="20">
        <f t="shared" si="6"/>
        <v>9.534</v>
      </c>
      <c r="Y39" s="55"/>
    </row>
    <row r="40" spans="1:25" ht="34.5" customHeight="1">
      <c r="A40" s="5">
        <v>36</v>
      </c>
      <c r="B40" s="40" t="s">
        <v>74</v>
      </c>
      <c r="C40" s="41" t="s">
        <v>75</v>
      </c>
      <c r="D40" s="41"/>
      <c r="E40" s="42" t="s">
        <v>12</v>
      </c>
      <c r="F40" s="34"/>
      <c r="G40" s="35"/>
      <c r="H40" s="34"/>
      <c r="I40" s="34"/>
      <c r="J40" s="34"/>
      <c r="K40" s="34"/>
      <c r="L40" s="45">
        <v>0</v>
      </c>
      <c r="M40" s="36">
        <v>0</v>
      </c>
      <c r="N40" s="47">
        <v>220</v>
      </c>
      <c r="O40" s="50">
        <f>(N40-213)*0.69</f>
        <v>4.83</v>
      </c>
      <c r="P40" s="47">
        <v>400</v>
      </c>
      <c r="Q40" s="36">
        <f>(P40-400)*0.227</f>
        <v>0</v>
      </c>
      <c r="R40" s="53"/>
      <c r="S40" s="33"/>
      <c r="T40" s="53"/>
      <c r="U40" s="33"/>
      <c r="V40" s="53"/>
      <c r="W40" s="33"/>
      <c r="X40" s="20">
        <f t="shared" si="6"/>
        <v>4.83</v>
      </c>
      <c r="Y40" s="55"/>
    </row>
    <row r="41" spans="1:5" ht="18.75">
      <c r="A41" s="7"/>
      <c r="B41" s="15"/>
      <c r="C41" s="16"/>
      <c r="D41" s="16"/>
      <c r="E41" s="17"/>
    </row>
    <row r="42" spans="1:10" ht="15.75">
      <c r="A42" s="7"/>
      <c r="B42" s="8"/>
      <c r="C42" s="9"/>
      <c r="D42" s="9"/>
      <c r="E42" s="13" t="s">
        <v>171</v>
      </c>
      <c r="F42" s="14">
        <v>5</v>
      </c>
      <c r="H42" s="11">
        <v>9.3</v>
      </c>
      <c r="J42" s="11">
        <v>26.1</v>
      </c>
    </row>
    <row r="43" spans="1:10" ht="15.75">
      <c r="A43" s="7"/>
      <c r="B43" s="8"/>
      <c r="C43" s="9"/>
      <c r="D43" s="9"/>
      <c r="E43" s="13" t="s">
        <v>172</v>
      </c>
      <c r="F43" s="14">
        <v>6.3</v>
      </c>
      <c r="H43" s="11">
        <v>11.6</v>
      </c>
      <c r="J43" s="11">
        <v>34.7</v>
      </c>
    </row>
    <row r="44" spans="1:10" ht="15.75">
      <c r="A44" s="7"/>
      <c r="B44" s="8"/>
      <c r="C44" s="9"/>
      <c r="D44" s="9"/>
      <c r="E44" s="13" t="s">
        <v>173</v>
      </c>
      <c r="F44" s="14">
        <v>1.3</v>
      </c>
      <c r="H44" s="11">
        <v>2.3</v>
      </c>
      <c r="J44" s="11">
        <v>8.6</v>
      </c>
    </row>
    <row r="45" spans="5:10" ht="12.75">
      <c r="E45" s="13" t="s">
        <v>174</v>
      </c>
      <c r="F45" s="11">
        <v>76.92</v>
      </c>
      <c r="H45" s="11">
        <v>43.48</v>
      </c>
      <c r="J45" s="11">
        <v>11.63</v>
      </c>
    </row>
  </sheetData>
  <sheetProtection/>
  <mergeCells count="16">
    <mergeCell ref="X3:X4"/>
    <mergeCell ref="N3:O3"/>
    <mergeCell ref="P3:Q3"/>
    <mergeCell ref="R3:S3"/>
    <mergeCell ref="T3:U3"/>
    <mergeCell ref="V3:W3"/>
    <mergeCell ref="A1:X2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view="pageBreakPreview" zoomScale="70" zoomScaleNormal="80" zoomScaleSheetLayoutView="70" zoomScalePageLayoutView="0" workbookViewId="0" topLeftCell="A1">
      <selection activeCell="X3" sqref="X3:X4"/>
    </sheetView>
  </sheetViews>
  <sheetFormatPr defaultColWidth="9.140625" defaultRowHeight="12.75"/>
  <cols>
    <col min="1" max="1" width="3.421875" style="1" customWidth="1"/>
    <col min="2" max="2" width="22.8515625" style="1" customWidth="1"/>
    <col min="3" max="3" width="9.140625" style="11" customWidth="1"/>
    <col min="4" max="4" width="6.8515625" style="11" customWidth="1"/>
    <col min="5" max="5" width="16.8515625" style="10" customWidth="1"/>
    <col min="6" max="6" width="10.421875" style="11" customWidth="1"/>
    <col min="7" max="9" width="10.00390625" style="11" customWidth="1"/>
    <col min="10" max="10" width="9.140625" style="11" customWidth="1"/>
    <col min="11" max="11" width="9.7109375" style="11" customWidth="1"/>
    <col min="12" max="17" width="9.140625" style="11" customWidth="1"/>
    <col min="18" max="23" width="9.140625" style="12" hidden="1" customWidth="1"/>
    <col min="24" max="24" width="12.28125" style="1" customWidth="1"/>
    <col min="25" max="16384" width="9.140625" style="1" customWidth="1"/>
  </cols>
  <sheetData>
    <row r="1" spans="1:24" ht="30" customHeight="1">
      <c r="A1" s="58" t="s">
        <v>175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30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30" customHeight="1">
      <c r="A3" s="60" t="s">
        <v>0</v>
      </c>
      <c r="B3" s="62" t="s">
        <v>166</v>
      </c>
      <c r="C3" s="63" t="s">
        <v>167</v>
      </c>
      <c r="D3" s="64" t="s">
        <v>168</v>
      </c>
      <c r="E3" s="63" t="s">
        <v>1</v>
      </c>
      <c r="F3" s="65" t="s">
        <v>176</v>
      </c>
      <c r="G3" s="62"/>
      <c r="H3" s="64" t="s">
        <v>177</v>
      </c>
      <c r="I3" s="62"/>
      <c r="J3" s="65" t="s">
        <v>178</v>
      </c>
      <c r="K3" s="65"/>
      <c r="L3" s="66" t="s">
        <v>244</v>
      </c>
      <c r="M3" s="67"/>
      <c r="N3" s="69" t="s">
        <v>245</v>
      </c>
      <c r="O3" s="70"/>
      <c r="P3" s="69" t="s">
        <v>246</v>
      </c>
      <c r="Q3" s="70"/>
      <c r="R3" s="74"/>
      <c r="S3" s="75"/>
      <c r="T3" s="74"/>
      <c r="U3" s="75"/>
      <c r="V3" s="74"/>
      <c r="W3" s="75"/>
      <c r="X3" s="73" t="s">
        <v>253</v>
      </c>
    </row>
    <row r="4" spans="1:24" s="4" customFormat="1" ht="30" customHeight="1">
      <c r="A4" s="61"/>
      <c r="B4" s="62"/>
      <c r="C4" s="63"/>
      <c r="D4" s="63"/>
      <c r="E4" s="63"/>
      <c r="F4" s="3" t="s">
        <v>169</v>
      </c>
      <c r="G4" s="2" t="s">
        <v>170</v>
      </c>
      <c r="H4" s="3" t="s">
        <v>169</v>
      </c>
      <c r="I4" s="2" t="s">
        <v>170</v>
      </c>
      <c r="J4" s="2" t="s">
        <v>169</v>
      </c>
      <c r="K4" s="2" t="s">
        <v>170</v>
      </c>
      <c r="L4" s="2" t="s">
        <v>169</v>
      </c>
      <c r="M4" s="2" t="s">
        <v>170</v>
      </c>
      <c r="N4" s="2" t="s">
        <v>169</v>
      </c>
      <c r="O4" s="2" t="s">
        <v>170</v>
      </c>
      <c r="P4" s="2" t="s">
        <v>169</v>
      </c>
      <c r="Q4" s="2" t="s">
        <v>170</v>
      </c>
      <c r="R4" s="2" t="s">
        <v>169</v>
      </c>
      <c r="S4" s="2" t="s">
        <v>170</v>
      </c>
      <c r="T4" s="2" t="s">
        <v>169</v>
      </c>
      <c r="U4" s="2" t="s">
        <v>170</v>
      </c>
      <c r="V4" s="2" t="s">
        <v>169</v>
      </c>
      <c r="W4" s="2" t="s">
        <v>170</v>
      </c>
      <c r="X4" s="68"/>
    </row>
    <row r="5" spans="1:25" ht="23.25" customHeight="1">
      <c r="A5" s="5">
        <v>1</v>
      </c>
      <c r="B5" s="40" t="s">
        <v>100</v>
      </c>
      <c r="C5" s="41" t="s">
        <v>101</v>
      </c>
      <c r="D5" s="41"/>
      <c r="E5" s="42" t="s">
        <v>6</v>
      </c>
      <c r="F5" s="37" t="s">
        <v>182</v>
      </c>
      <c r="G5" s="31">
        <f aca="true" t="shared" si="0" ref="G5:G24">(6.4-F5)*66.66</f>
        <v>93.32400000000001</v>
      </c>
      <c r="H5" s="32" t="s">
        <v>195</v>
      </c>
      <c r="I5" s="31">
        <f aca="true" t="shared" si="1" ref="I5:I24">(13.4-H5)*23.81</f>
        <v>100.00200000000002</v>
      </c>
      <c r="J5" s="36" t="s">
        <v>214</v>
      </c>
      <c r="K5" s="31">
        <f aca="true" t="shared" si="2" ref="K5:K24">(36.2-J5)*10.21</f>
        <v>94.95300000000005</v>
      </c>
      <c r="L5" s="19">
        <v>754</v>
      </c>
      <c r="M5" s="27">
        <f aca="true" t="shared" si="3" ref="M5:M22">(L5-534)*0.406</f>
        <v>89.32000000000001</v>
      </c>
      <c r="N5" s="20">
        <v>340</v>
      </c>
      <c r="O5" s="20">
        <f aca="true" t="shared" si="4" ref="O5:O22">(N5-233)*0.654</f>
        <v>69.97800000000001</v>
      </c>
      <c r="P5" s="20">
        <v>750</v>
      </c>
      <c r="Q5" s="20">
        <f aca="true" t="shared" si="5" ref="Q5:Q22">(P5-420)*0.303</f>
        <v>99.99</v>
      </c>
      <c r="R5" s="33"/>
      <c r="S5" s="31"/>
      <c r="T5" s="33"/>
      <c r="U5" s="31"/>
      <c r="V5" s="33"/>
      <c r="W5" s="31"/>
      <c r="X5" s="31">
        <f aca="true" t="shared" si="6" ref="X5:X49">G5+I5+K5+M5+O5+Q5</f>
        <v>547.567</v>
      </c>
      <c r="Y5" s="6"/>
    </row>
    <row r="6" spans="1:24" ht="23.25" customHeight="1">
      <c r="A6" s="5">
        <v>2</v>
      </c>
      <c r="B6" s="40" t="s">
        <v>98</v>
      </c>
      <c r="C6" s="41" t="s">
        <v>99</v>
      </c>
      <c r="D6" s="41"/>
      <c r="E6" s="42" t="s">
        <v>6</v>
      </c>
      <c r="F6" s="30" t="s">
        <v>181</v>
      </c>
      <c r="G6" s="31">
        <f t="shared" si="0"/>
        <v>79.992</v>
      </c>
      <c r="H6" s="30" t="s">
        <v>195</v>
      </c>
      <c r="I6" s="31">
        <f t="shared" si="1"/>
        <v>100.00200000000002</v>
      </c>
      <c r="J6" s="36" t="s">
        <v>213</v>
      </c>
      <c r="K6" s="31">
        <f t="shared" si="2"/>
        <v>96.99500000000005</v>
      </c>
      <c r="L6" s="28">
        <v>741</v>
      </c>
      <c r="M6" s="27">
        <f t="shared" si="3"/>
        <v>84.042</v>
      </c>
      <c r="N6" s="20">
        <v>386</v>
      </c>
      <c r="O6" s="20">
        <f t="shared" si="4"/>
        <v>100.062</v>
      </c>
      <c r="P6" s="20">
        <v>560</v>
      </c>
      <c r="Q6" s="20">
        <f t="shared" si="5"/>
        <v>42.42</v>
      </c>
      <c r="R6" s="33"/>
      <c r="S6" s="31"/>
      <c r="T6" s="33"/>
      <c r="U6" s="31"/>
      <c r="V6" s="33"/>
      <c r="W6" s="31"/>
      <c r="X6" s="31">
        <f t="shared" si="6"/>
        <v>503.5130000000001</v>
      </c>
    </row>
    <row r="7" spans="1:25" ht="23.25" customHeight="1">
      <c r="A7" s="5">
        <v>3</v>
      </c>
      <c r="B7" s="40" t="s">
        <v>145</v>
      </c>
      <c r="C7" s="41" t="s">
        <v>146</v>
      </c>
      <c r="D7" s="41"/>
      <c r="E7" s="42" t="s">
        <v>9</v>
      </c>
      <c r="F7" s="37" t="s">
        <v>180</v>
      </c>
      <c r="G7" s="31">
        <f t="shared" si="0"/>
        <v>99.99</v>
      </c>
      <c r="H7" s="37" t="s">
        <v>194</v>
      </c>
      <c r="I7" s="31">
        <f t="shared" si="1"/>
        <v>90.47800000000001</v>
      </c>
      <c r="J7" s="36" t="s">
        <v>212</v>
      </c>
      <c r="K7" s="31">
        <f t="shared" si="2"/>
        <v>100.05800000000005</v>
      </c>
      <c r="L7" s="19">
        <v>741</v>
      </c>
      <c r="M7" s="27">
        <f t="shared" si="3"/>
        <v>84.042</v>
      </c>
      <c r="N7" s="21">
        <v>352</v>
      </c>
      <c r="O7" s="20">
        <f t="shared" si="4"/>
        <v>77.82600000000001</v>
      </c>
      <c r="P7" s="20">
        <v>570</v>
      </c>
      <c r="Q7" s="20">
        <f t="shared" si="5"/>
        <v>45.449999999999996</v>
      </c>
      <c r="R7" s="33"/>
      <c r="S7" s="31"/>
      <c r="T7" s="33"/>
      <c r="U7" s="31"/>
      <c r="V7" s="33"/>
      <c r="W7" s="31"/>
      <c r="X7" s="31">
        <f t="shared" si="6"/>
        <v>497.8440000000001</v>
      </c>
      <c r="Y7" s="6"/>
    </row>
    <row r="8" spans="1:24" ht="23.25" customHeight="1">
      <c r="A8" s="5">
        <v>4</v>
      </c>
      <c r="B8" s="40" t="s">
        <v>95</v>
      </c>
      <c r="C8" s="41" t="s">
        <v>96</v>
      </c>
      <c r="D8" s="41" t="s">
        <v>65</v>
      </c>
      <c r="E8" s="42" t="s">
        <v>57</v>
      </c>
      <c r="F8" s="30" t="s">
        <v>185</v>
      </c>
      <c r="G8" s="31">
        <f t="shared" si="0"/>
        <v>86.65800000000004</v>
      </c>
      <c r="H8" s="30" t="s">
        <v>200</v>
      </c>
      <c r="I8" s="31">
        <f t="shared" si="1"/>
        <v>88.09700000000002</v>
      </c>
      <c r="J8" s="36" t="s">
        <v>218</v>
      </c>
      <c r="K8" s="31">
        <f t="shared" si="2"/>
        <v>80.65900000000003</v>
      </c>
      <c r="L8" s="19">
        <v>723</v>
      </c>
      <c r="M8" s="27">
        <f t="shared" si="3"/>
        <v>76.73400000000001</v>
      </c>
      <c r="N8" s="20">
        <v>346</v>
      </c>
      <c r="O8" s="20">
        <f t="shared" si="4"/>
        <v>73.902</v>
      </c>
      <c r="P8" s="20">
        <v>710</v>
      </c>
      <c r="Q8" s="20">
        <f t="shared" si="5"/>
        <v>87.87</v>
      </c>
      <c r="R8" s="33"/>
      <c r="S8" s="31"/>
      <c r="T8" s="33"/>
      <c r="U8" s="31"/>
      <c r="V8" s="33"/>
      <c r="W8" s="31"/>
      <c r="X8" s="31">
        <f t="shared" si="6"/>
        <v>493.92000000000013</v>
      </c>
    </row>
    <row r="9" spans="1:24" ht="23.25" customHeight="1">
      <c r="A9" s="5">
        <v>5</v>
      </c>
      <c r="B9" s="40" t="s">
        <v>51</v>
      </c>
      <c r="C9" s="41" t="s">
        <v>52</v>
      </c>
      <c r="D9" s="41"/>
      <c r="E9" s="42" t="s">
        <v>27</v>
      </c>
      <c r="F9" s="30" t="s">
        <v>184</v>
      </c>
      <c r="G9" s="31">
        <f t="shared" si="0"/>
        <v>73.32600000000004</v>
      </c>
      <c r="H9" s="30" t="s">
        <v>197</v>
      </c>
      <c r="I9" s="31">
        <f t="shared" si="1"/>
        <v>83.335</v>
      </c>
      <c r="J9" s="36" t="s">
        <v>216</v>
      </c>
      <c r="K9" s="31">
        <f t="shared" si="2"/>
        <v>85.76400000000002</v>
      </c>
      <c r="L9" s="18">
        <v>708</v>
      </c>
      <c r="M9" s="27">
        <f t="shared" si="3"/>
        <v>70.644</v>
      </c>
      <c r="N9" s="20">
        <v>334</v>
      </c>
      <c r="O9" s="20">
        <f t="shared" si="4"/>
        <v>66.054</v>
      </c>
      <c r="P9" s="20">
        <v>650</v>
      </c>
      <c r="Q9" s="20">
        <f t="shared" si="5"/>
        <v>69.69</v>
      </c>
      <c r="R9" s="33"/>
      <c r="S9" s="31"/>
      <c r="T9" s="33"/>
      <c r="U9" s="31"/>
      <c r="V9" s="33"/>
      <c r="W9" s="31"/>
      <c r="X9" s="31">
        <f t="shared" si="6"/>
        <v>448.81300000000005</v>
      </c>
    </row>
    <row r="10" spans="1:24" ht="23.25" customHeight="1">
      <c r="A10" s="5">
        <v>6</v>
      </c>
      <c r="B10" s="40" t="s">
        <v>159</v>
      </c>
      <c r="C10" s="41" t="s">
        <v>160</v>
      </c>
      <c r="D10" s="41"/>
      <c r="E10" s="42" t="s">
        <v>12</v>
      </c>
      <c r="F10" s="30" t="s">
        <v>186</v>
      </c>
      <c r="G10" s="31">
        <f t="shared" si="0"/>
        <v>66.66</v>
      </c>
      <c r="H10" s="30" t="s">
        <v>198</v>
      </c>
      <c r="I10" s="31">
        <f t="shared" si="1"/>
        <v>76.19200000000002</v>
      </c>
      <c r="J10" s="32" t="s">
        <v>217</v>
      </c>
      <c r="K10" s="31">
        <f t="shared" si="2"/>
        <v>83.72200000000004</v>
      </c>
      <c r="L10" s="28">
        <v>757</v>
      </c>
      <c r="M10" s="27">
        <f t="shared" si="3"/>
        <v>90.53800000000001</v>
      </c>
      <c r="N10" s="20">
        <v>317</v>
      </c>
      <c r="O10" s="20">
        <f t="shared" si="4"/>
        <v>54.936</v>
      </c>
      <c r="P10" s="20">
        <v>650</v>
      </c>
      <c r="Q10" s="20">
        <f t="shared" si="5"/>
        <v>69.69</v>
      </c>
      <c r="R10" s="33"/>
      <c r="S10" s="31"/>
      <c r="T10" s="33"/>
      <c r="U10" s="31"/>
      <c r="V10" s="33"/>
      <c r="W10" s="31"/>
      <c r="X10" s="31">
        <f t="shared" si="6"/>
        <v>441.73800000000006</v>
      </c>
    </row>
    <row r="11" spans="1:24" ht="23.25" customHeight="1">
      <c r="A11" s="5">
        <v>7</v>
      </c>
      <c r="B11" s="40" t="s">
        <v>149</v>
      </c>
      <c r="C11" s="41" t="s">
        <v>150</v>
      </c>
      <c r="D11" s="41"/>
      <c r="E11" s="42" t="s">
        <v>11</v>
      </c>
      <c r="F11" s="30" t="s">
        <v>186</v>
      </c>
      <c r="G11" s="31">
        <f t="shared" si="0"/>
        <v>66.66</v>
      </c>
      <c r="H11" s="30" t="s">
        <v>199</v>
      </c>
      <c r="I11" s="31">
        <f t="shared" si="1"/>
        <v>78.57300000000001</v>
      </c>
      <c r="J11" s="36" t="s">
        <v>217</v>
      </c>
      <c r="K11" s="31">
        <f t="shared" si="2"/>
        <v>83.72200000000004</v>
      </c>
      <c r="L11" s="28">
        <v>700</v>
      </c>
      <c r="M11" s="27">
        <f t="shared" si="3"/>
        <v>67.396</v>
      </c>
      <c r="N11" s="20">
        <v>296</v>
      </c>
      <c r="O11" s="20">
        <f t="shared" si="4"/>
        <v>41.202</v>
      </c>
      <c r="P11" s="20">
        <v>550</v>
      </c>
      <c r="Q11" s="20">
        <f t="shared" si="5"/>
        <v>39.39</v>
      </c>
      <c r="R11" s="33"/>
      <c r="S11" s="31"/>
      <c r="T11" s="33"/>
      <c r="U11" s="31"/>
      <c r="V11" s="33"/>
      <c r="W11" s="31"/>
      <c r="X11" s="31">
        <f t="shared" si="6"/>
        <v>376.94300000000004</v>
      </c>
    </row>
    <row r="12" spans="1:25" ht="23.25" customHeight="1">
      <c r="A12" s="5">
        <v>8</v>
      </c>
      <c r="B12" s="40" t="s">
        <v>153</v>
      </c>
      <c r="C12" s="41" t="s">
        <v>154</v>
      </c>
      <c r="D12" s="41"/>
      <c r="E12" s="42" t="s">
        <v>11</v>
      </c>
      <c r="F12" s="37" t="s">
        <v>184</v>
      </c>
      <c r="G12" s="31">
        <f t="shared" si="0"/>
        <v>73.32600000000004</v>
      </c>
      <c r="H12" s="37" t="s">
        <v>196</v>
      </c>
      <c r="I12" s="31">
        <f t="shared" si="1"/>
        <v>85.716</v>
      </c>
      <c r="J12" s="36" t="s">
        <v>222</v>
      </c>
      <c r="K12" s="31">
        <f t="shared" si="2"/>
        <v>73.51200000000003</v>
      </c>
      <c r="L12" s="28">
        <v>625</v>
      </c>
      <c r="M12" s="27">
        <f t="shared" si="3"/>
        <v>36.946000000000005</v>
      </c>
      <c r="N12" s="20">
        <v>325</v>
      </c>
      <c r="O12" s="20">
        <f t="shared" si="4"/>
        <v>60.168</v>
      </c>
      <c r="P12" s="20">
        <v>570</v>
      </c>
      <c r="Q12" s="20">
        <f t="shared" si="5"/>
        <v>45.449999999999996</v>
      </c>
      <c r="R12" s="33"/>
      <c r="S12" s="31"/>
      <c r="T12" s="33"/>
      <c r="U12" s="31"/>
      <c r="V12" s="33"/>
      <c r="W12" s="31"/>
      <c r="X12" s="31">
        <f t="shared" si="6"/>
        <v>375.11800000000005</v>
      </c>
      <c r="Y12" s="6"/>
    </row>
    <row r="13" spans="1:24" ht="23.25" customHeight="1">
      <c r="A13" s="5">
        <v>9</v>
      </c>
      <c r="B13" s="40" t="s">
        <v>143</v>
      </c>
      <c r="C13" s="41" t="s">
        <v>144</v>
      </c>
      <c r="D13" s="41"/>
      <c r="E13" s="42" t="s">
        <v>12</v>
      </c>
      <c r="F13" s="30" t="s">
        <v>183</v>
      </c>
      <c r="G13" s="31">
        <f t="shared" si="0"/>
        <v>59.99400000000002</v>
      </c>
      <c r="H13" s="30" t="s">
        <v>196</v>
      </c>
      <c r="I13" s="31">
        <f t="shared" si="1"/>
        <v>85.716</v>
      </c>
      <c r="J13" s="36" t="s">
        <v>215</v>
      </c>
      <c r="K13" s="31">
        <f t="shared" si="2"/>
        <v>86.78500000000004</v>
      </c>
      <c r="L13" s="19">
        <v>700</v>
      </c>
      <c r="M13" s="27">
        <f t="shared" si="3"/>
        <v>67.396</v>
      </c>
      <c r="N13" s="20">
        <v>326</v>
      </c>
      <c r="O13" s="20">
        <f t="shared" si="4"/>
        <v>60.822</v>
      </c>
      <c r="P13" s="20">
        <v>440</v>
      </c>
      <c r="Q13" s="20">
        <f t="shared" si="5"/>
        <v>6.06</v>
      </c>
      <c r="R13" s="33"/>
      <c r="S13" s="31"/>
      <c r="T13" s="33"/>
      <c r="U13" s="31"/>
      <c r="V13" s="33"/>
      <c r="W13" s="31"/>
      <c r="X13" s="31">
        <f t="shared" si="6"/>
        <v>366.7730000000001</v>
      </c>
    </row>
    <row r="14" spans="1:24" ht="23.25" customHeight="1">
      <c r="A14" s="5">
        <v>10</v>
      </c>
      <c r="B14" s="40" t="s">
        <v>49</v>
      </c>
      <c r="C14" s="41" t="s">
        <v>50</v>
      </c>
      <c r="D14" s="41"/>
      <c r="E14" s="42" t="s">
        <v>14</v>
      </c>
      <c r="F14" s="30" t="s">
        <v>184</v>
      </c>
      <c r="G14" s="31">
        <f t="shared" si="0"/>
        <v>73.32600000000004</v>
      </c>
      <c r="H14" s="30" t="s">
        <v>199</v>
      </c>
      <c r="I14" s="31">
        <f t="shared" si="1"/>
        <v>78.57300000000001</v>
      </c>
      <c r="J14" s="36" t="s">
        <v>220</v>
      </c>
      <c r="K14" s="31">
        <f t="shared" si="2"/>
        <v>75.55400000000003</v>
      </c>
      <c r="L14" s="29">
        <v>617</v>
      </c>
      <c r="M14" s="27">
        <f t="shared" si="3"/>
        <v>33.698</v>
      </c>
      <c r="N14" s="21">
        <v>289</v>
      </c>
      <c r="O14" s="20">
        <f t="shared" si="4"/>
        <v>36.624</v>
      </c>
      <c r="P14" s="20">
        <v>630</v>
      </c>
      <c r="Q14" s="20">
        <f t="shared" si="5"/>
        <v>63.629999999999995</v>
      </c>
      <c r="R14" s="33"/>
      <c r="S14" s="31"/>
      <c r="T14" s="33"/>
      <c r="U14" s="31"/>
      <c r="V14" s="33"/>
      <c r="W14" s="31"/>
      <c r="X14" s="31">
        <f t="shared" si="6"/>
        <v>361.4050000000001</v>
      </c>
    </row>
    <row r="15" spans="1:25" ht="23.25" customHeight="1">
      <c r="A15" s="5">
        <v>11</v>
      </c>
      <c r="B15" s="40" t="s">
        <v>38</v>
      </c>
      <c r="C15" s="41" t="s">
        <v>39</v>
      </c>
      <c r="D15" s="41"/>
      <c r="E15" s="42" t="s">
        <v>27</v>
      </c>
      <c r="F15" s="37" t="s">
        <v>184</v>
      </c>
      <c r="G15" s="31">
        <f t="shared" si="0"/>
        <v>73.32600000000004</v>
      </c>
      <c r="H15" s="37" t="s">
        <v>199</v>
      </c>
      <c r="I15" s="31">
        <f t="shared" si="1"/>
        <v>78.57300000000001</v>
      </c>
      <c r="J15" s="36" t="s">
        <v>225</v>
      </c>
      <c r="K15" s="31">
        <f t="shared" si="2"/>
        <v>65.34400000000002</v>
      </c>
      <c r="L15" s="28">
        <v>586</v>
      </c>
      <c r="M15" s="27">
        <f t="shared" si="3"/>
        <v>21.112000000000002</v>
      </c>
      <c r="N15" s="20">
        <v>280</v>
      </c>
      <c r="O15" s="20">
        <f t="shared" si="4"/>
        <v>30.738</v>
      </c>
      <c r="P15" s="20">
        <v>660</v>
      </c>
      <c r="Q15" s="20">
        <f t="shared" si="5"/>
        <v>72.72</v>
      </c>
      <c r="R15" s="33"/>
      <c r="S15" s="31"/>
      <c r="T15" s="33"/>
      <c r="U15" s="31"/>
      <c r="V15" s="33"/>
      <c r="W15" s="31"/>
      <c r="X15" s="31">
        <f t="shared" si="6"/>
        <v>341.8130000000001</v>
      </c>
      <c r="Y15" s="6"/>
    </row>
    <row r="16" spans="1:24" ht="23.25" customHeight="1">
      <c r="A16" s="5">
        <v>12</v>
      </c>
      <c r="B16" s="40" t="s">
        <v>45</v>
      </c>
      <c r="C16" s="41" t="s">
        <v>46</v>
      </c>
      <c r="D16" s="41"/>
      <c r="E16" s="42" t="s">
        <v>14</v>
      </c>
      <c r="F16" s="30" t="s">
        <v>187</v>
      </c>
      <c r="G16" s="31">
        <f t="shared" si="0"/>
        <v>53.328000000000046</v>
      </c>
      <c r="H16" s="30" t="s">
        <v>199</v>
      </c>
      <c r="I16" s="31">
        <f t="shared" si="1"/>
        <v>78.57300000000001</v>
      </c>
      <c r="J16" s="36" t="s">
        <v>219</v>
      </c>
      <c r="K16" s="31">
        <f t="shared" si="2"/>
        <v>76.57500000000005</v>
      </c>
      <c r="L16" s="28">
        <v>610</v>
      </c>
      <c r="M16" s="27">
        <f t="shared" si="3"/>
        <v>30.856</v>
      </c>
      <c r="N16" s="20">
        <v>324</v>
      </c>
      <c r="O16" s="20">
        <f t="shared" si="4"/>
        <v>59.514</v>
      </c>
      <c r="P16" s="20">
        <v>530</v>
      </c>
      <c r="Q16" s="20">
        <f t="shared" si="5"/>
        <v>33.33</v>
      </c>
      <c r="R16" s="33"/>
      <c r="S16" s="31"/>
      <c r="T16" s="33"/>
      <c r="U16" s="31"/>
      <c r="V16" s="33"/>
      <c r="W16" s="31"/>
      <c r="X16" s="31">
        <f t="shared" si="6"/>
        <v>332.1760000000001</v>
      </c>
    </row>
    <row r="17" spans="1:24" ht="23.25" customHeight="1">
      <c r="A17" s="5">
        <v>13</v>
      </c>
      <c r="B17" s="40" t="s">
        <v>44</v>
      </c>
      <c r="C17" s="41" t="s">
        <v>13</v>
      </c>
      <c r="D17" s="41"/>
      <c r="E17" s="42" t="s">
        <v>27</v>
      </c>
      <c r="F17" s="30" t="s">
        <v>187</v>
      </c>
      <c r="G17" s="31">
        <f t="shared" si="0"/>
        <v>53.328000000000046</v>
      </c>
      <c r="H17" s="30" t="s">
        <v>202</v>
      </c>
      <c r="I17" s="31">
        <f t="shared" si="1"/>
        <v>71.42999999999999</v>
      </c>
      <c r="J17" s="36" t="s">
        <v>226</v>
      </c>
      <c r="K17" s="31">
        <f t="shared" si="2"/>
        <v>64.32300000000005</v>
      </c>
      <c r="L17" s="19">
        <v>648</v>
      </c>
      <c r="M17" s="27">
        <f t="shared" si="3"/>
        <v>46.284000000000006</v>
      </c>
      <c r="N17" s="20">
        <v>307</v>
      </c>
      <c r="O17" s="20">
        <f t="shared" si="4"/>
        <v>48.396</v>
      </c>
      <c r="P17" s="20">
        <v>530</v>
      </c>
      <c r="Q17" s="20">
        <f t="shared" si="5"/>
        <v>33.33</v>
      </c>
      <c r="R17" s="33"/>
      <c r="S17" s="31"/>
      <c r="T17" s="33"/>
      <c r="U17" s="31"/>
      <c r="V17" s="33"/>
      <c r="W17" s="31"/>
      <c r="X17" s="31">
        <f t="shared" si="6"/>
        <v>317.09100000000007</v>
      </c>
    </row>
    <row r="18" spans="1:24" ht="23.25" customHeight="1">
      <c r="A18" s="5">
        <v>14</v>
      </c>
      <c r="B18" s="40" t="s">
        <v>42</v>
      </c>
      <c r="C18" s="41" t="s">
        <v>43</v>
      </c>
      <c r="D18" s="41"/>
      <c r="E18" s="42" t="s">
        <v>27</v>
      </c>
      <c r="F18" s="30" t="s">
        <v>187</v>
      </c>
      <c r="G18" s="31">
        <f t="shared" si="0"/>
        <v>53.328000000000046</v>
      </c>
      <c r="H18" s="30" t="s">
        <v>203</v>
      </c>
      <c r="I18" s="31">
        <f t="shared" si="1"/>
        <v>69.049</v>
      </c>
      <c r="J18" s="32" t="s">
        <v>230</v>
      </c>
      <c r="K18" s="31">
        <f t="shared" si="2"/>
        <v>54.11300000000005</v>
      </c>
      <c r="L18" s="19">
        <v>674</v>
      </c>
      <c r="M18" s="27">
        <f t="shared" si="3"/>
        <v>56.84</v>
      </c>
      <c r="N18" s="20">
        <v>308</v>
      </c>
      <c r="O18" s="20">
        <f t="shared" si="4"/>
        <v>49.050000000000004</v>
      </c>
      <c r="P18" s="20">
        <v>510</v>
      </c>
      <c r="Q18" s="20">
        <f t="shared" si="5"/>
        <v>27.27</v>
      </c>
      <c r="R18" s="33"/>
      <c r="S18" s="31"/>
      <c r="T18" s="33"/>
      <c r="U18" s="31"/>
      <c r="V18" s="33"/>
      <c r="W18" s="31"/>
      <c r="X18" s="31">
        <f t="shared" si="6"/>
        <v>309.6500000000001</v>
      </c>
    </row>
    <row r="19" spans="1:24" ht="23.25" customHeight="1">
      <c r="A19" s="5">
        <v>15</v>
      </c>
      <c r="B19" s="40" t="s">
        <v>161</v>
      </c>
      <c r="C19" s="41" t="s">
        <v>162</v>
      </c>
      <c r="D19" s="41"/>
      <c r="E19" s="42" t="s">
        <v>3</v>
      </c>
      <c r="F19" s="30" t="s">
        <v>186</v>
      </c>
      <c r="G19" s="31">
        <f t="shared" si="0"/>
        <v>66.66</v>
      </c>
      <c r="H19" s="30" t="s">
        <v>205</v>
      </c>
      <c r="I19" s="31">
        <f t="shared" si="1"/>
        <v>73.81099999999999</v>
      </c>
      <c r="J19" s="36" t="s">
        <v>232</v>
      </c>
      <c r="K19" s="31">
        <f t="shared" si="2"/>
        <v>46.966000000000015</v>
      </c>
      <c r="L19" s="19">
        <v>671</v>
      </c>
      <c r="M19" s="27">
        <f t="shared" si="3"/>
        <v>55.62200000000001</v>
      </c>
      <c r="N19" s="20">
        <v>287</v>
      </c>
      <c r="O19" s="20">
        <f t="shared" si="4"/>
        <v>35.316</v>
      </c>
      <c r="P19" s="20">
        <v>490</v>
      </c>
      <c r="Q19" s="20">
        <f t="shared" si="5"/>
        <v>21.21</v>
      </c>
      <c r="R19" s="33"/>
      <c r="S19" s="31"/>
      <c r="T19" s="33"/>
      <c r="U19" s="31"/>
      <c r="V19" s="33"/>
      <c r="W19" s="31"/>
      <c r="X19" s="31">
        <f t="shared" si="6"/>
        <v>299.585</v>
      </c>
    </row>
    <row r="20" spans="1:24" ht="23.25" customHeight="1">
      <c r="A20" s="5">
        <v>16</v>
      </c>
      <c r="B20" s="40" t="s">
        <v>138</v>
      </c>
      <c r="C20" s="41" t="s">
        <v>76</v>
      </c>
      <c r="D20" s="41"/>
      <c r="E20" s="42" t="s">
        <v>3</v>
      </c>
      <c r="F20" s="30" t="s">
        <v>188</v>
      </c>
      <c r="G20" s="31">
        <f t="shared" si="0"/>
        <v>46.662000000000006</v>
      </c>
      <c r="H20" s="30" t="s">
        <v>201</v>
      </c>
      <c r="I20" s="31">
        <f t="shared" si="1"/>
        <v>66.668</v>
      </c>
      <c r="J20" s="36" t="s">
        <v>225</v>
      </c>
      <c r="K20" s="31">
        <f t="shared" si="2"/>
        <v>65.34400000000002</v>
      </c>
      <c r="L20" s="19">
        <v>666</v>
      </c>
      <c r="M20" s="27">
        <f t="shared" si="3"/>
        <v>53.592000000000006</v>
      </c>
      <c r="N20" s="20">
        <v>293</v>
      </c>
      <c r="O20" s="20">
        <f t="shared" si="4"/>
        <v>39.24</v>
      </c>
      <c r="P20" s="20">
        <v>440</v>
      </c>
      <c r="Q20" s="20">
        <f t="shared" si="5"/>
        <v>6.06</v>
      </c>
      <c r="R20" s="33"/>
      <c r="S20" s="31"/>
      <c r="T20" s="33"/>
      <c r="U20" s="31"/>
      <c r="V20" s="33"/>
      <c r="W20" s="31"/>
      <c r="X20" s="31">
        <f t="shared" si="6"/>
        <v>277.56600000000003</v>
      </c>
    </row>
    <row r="21" spans="1:24" ht="23.25" customHeight="1">
      <c r="A21" s="5">
        <v>17</v>
      </c>
      <c r="B21" s="40" t="s">
        <v>40</v>
      </c>
      <c r="C21" s="41" t="s">
        <v>41</v>
      </c>
      <c r="D21" s="41"/>
      <c r="E21" s="42" t="s">
        <v>14</v>
      </c>
      <c r="F21" s="30" t="s">
        <v>190</v>
      </c>
      <c r="G21" s="31">
        <f t="shared" si="0"/>
        <v>19.998000000000047</v>
      </c>
      <c r="H21" s="30" t="s">
        <v>193</v>
      </c>
      <c r="I21" s="31">
        <f t="shared" si="1"/>
        <v>64.28700000000002</v>
      </c>
      <c r="J21" s="36" t="s">
        <v>229</v>
      </c>
      <c r="K21" s="31">
        <f t="shared" si="2"/>
        <v>55.13400000000003</v>
      </c>
      <c r="L21" s="18">
        <v>655</v>
      </c>
      <c r="M21" s="27">
        <f t="shared" si="3"/>
        <v>49.126000000000005</v>
      </c>
      <c r="N21" s="20">
        <v>292</v>
      </c>
      <c r="O21" s="20">
        <f t="shared" si="4"/>
        <v>38.586</v>
      </c>
      <c r="P21" s="20">
        <v>570</v>
      </c>
      <c r="Q21" s="20">
        <f t="shared" si="5"/>
        <v>45.449999999999996</v>
      </c>
      <c r="R21" s="33"/>
      <c r="S21" s="31"/>
      <c r="T21" s="33"/>
      <c r="U21" s="31"/>
      <c r="V21" s="33"/>
      <c r="W21" s="31"/>
      <c r="X21" s="31">
        <f t="shared" si="6"/>
        <v>272.5810000000001</v>
      </c>
    </row>
    <row r="22" spans="1:24" ht="23.25" customHeight="1">
      <c r="A22" s="5">
        <v>18</v>
      </c>
      <c r="B22" s="40" t="s">
        <v>47</v>
      </c>
      <c r="C22" s="41" t="s">
        <v>48</v>
      </c>
      <c r="D22" s="41"/>
      <c r="E22" s="42" t="s">
        <v>14</v>
      </c>
      <c r="F22" s="30" t="s">
        <v>189</v>
      </c>
      <c r="G22" s="31">
        <f t="shared" si="0"/>
        <v>39.99600000000003</v>
      </c>
      <c r="H22" s="30" t="s">
        <v>193</v>
      </c>
      <c r="I22" s="31">
        <f t="shared" si="1"/>
        <v>64.28700000000002</v>
      </c>
      <c r="J22" s="36" t="s">
        <v>228</v>
      </c>
      <c r="K22" s="31">
        <f t="shared" si="2"/>
        <v>56.155000000000044</v>
      </c>
      <c r="L22" s="19">
        <v>617</v>
      </c>
      <c r="M22" s="27">
        <f t="shared" si="3"/>
        <v>33.698</v>
      </c>
      <c r="N22" s="20">
        <v>312</v>
      </c>
      <c r="O22" s="20">
        <f t="shared" si="4"/>
        <v>51.666000000000004</v>
      </c>
      <c r="P22" s="20">
        <v>490</v>
      </c>
      <c r="Q22" s="20">
        <f t="shared" si="5"/>
        <v>21.21</v>
      </c>
      <c r="R22" s="33"/>
      <c r="S22" s="31"/>
      <c r="T22" s="33"/>
      <c r="U22" s="31"/>
      <c r="V22" s="33"/>
      <c r="W22" s="31"/>
      <c r="X22" s="31">
        <f t="shared" si="6"/>
        <v>267.0120000000001</v>
      </c>
    </row>
    <row r="23" spans="1:24" ht="23.25" customHeight="1">
      <c r="A23" s="5">
        <v>19</v>
      </c>
      <c r="B23" s="40" t="s">
        <v>36</v>
      </c>
      <c r="C23" s="41" t="s">
        <v>37</v>
      </c>
      <c r="D23" s="41" t="s">
        <v>65</v>
      </c>
      <c r="E23" s="42" t="s">
        <v>27</v>
      </c>
      <c r="F23" s="30" t="s">
        <v>185</v>
      </c>
      <c r="G23" s="31">
        <f t="shared" si="0"/>
        <v>86.65800000000004</v>
      </c>
      <c r="H23" s="30" t="s">
        <v>194</v>
      </c>
      <c r="I23" s="31">
        <f t="shared" si="1"/>
        <v>90.47800000000001</v>
      </c>
      <c r="J23" s="36" t="s">
        <v>216</v>
      </c>
      <c r="K23" s="31">
        <f t="shared" si="2"/>
        <v>85.76400000000002</v>
      </c>
      <c r="L23" s="44"/>
      <c r="M23" s="44"/>
      <c r="N23" s="44"/>
      <c r="O23" s="44"/>
      <c r="P23" s="44"/>
      <c r="Q23" s="44"/>
      <c r="R23" s="33"/>
      <c r="S23" s="31"/>
      <c r="T23" s="33"/>
      <c r="U23" s="31"/>
      <c r="V23" s="33"/>
      <c r="W23" s="31"/>
      <c r="X23" s="31">
        <f t="shared" si="6"/>
        <v>262.9000000000001</v>
      </c>
    </row>
    <row r="24" spans="1:25" ht="23.25" customHeight="1">
      <c r="A24" s="5">
        <v>20</v>
      </c>
      <c r="B24" s="40" t="s">
        <v>157</v>
      </c>
      <c r="C24" s="41" t="s">
        <v>158</v>
      </c>
      <c r="D24" s="41"/>
      <c r="E24" s="42" t="s">
        <v>12</v>
      </c>
      <c r="F24" s="36" t="s">
        <v>187</v>
      </c>
      <c r="G24" s="31">
        <f t="shared" si="0"/>
        <v>53.328000000000046</v>
      </c>
      <c r="H24" s="36" t="s">
        <v>201</v>
      </c>
      <c r="I24" s="31">
        <f t="shared" si="1"/>
        <v>66.668</v>
      </c>
      <c r="J24" s="36" t="s">
        <v>223</v>
      </c>
      <c r="K24" s="31">
        <f t="shared" si="2"/>
        <v>70.44900000000003</v>
      </c>
      <c r="L24" s="19">
        <v>534</v>
      </c>
      <c r="M24" s="27">
        <f>(L24-534)*0.406</f>
        <v>0</v>
      </c>
      <c r="N24" s="20">
        <v>295</v>
      </c>
      <c r="O24" s="20">
        <f>(N24-233)*0.654</f>
        <v>40.548</v>
      </c>
      <c r="P24" s="20">
        <v>500</v>
      </c>
      <c r="Q24" s="20">
        <f>(P24-420)*0.303</f>
        <v>24.24</v>
      </c>
      <c r="R24" s="33"/>
      <c r="S24" s="31"/>
      <c r="T24" s="33"/>
      <c r="U24" s="31"/>
      <c r="V24" s="33"/>
      <c r="W24" s="31"/>
      <c r="X24" s="31">
        <f t="shared" si="6"/>
        <v>255.2330000000001</v>
      </c>
      <c r="Y24" s="4"/>
    </row>
    <row r="25" spans="1:25" s="4" customFormat="1" ht="23.25" customHeight="1">
      <c r="A25" s="5">
        <v>21</v>
      </c>
      <c r="B25" s="40" t="s">
        <v>77</v>
      </c>
      <c r="C25" s="41" t="s">
        <v>78</v>
      </c>
      <c r="D25" s="41" t="s">
        <v>65</v>
      </c>
      <c r="E25" s="42" t="s">
        <v>15</v>
      </c>
      <c r="F25" s="35"/>
      <c r="G25" s="34"/>
      <c r="H25" s="35"/>
      <c r="I25" s="34"/>
      <c r="J25" s="35"/>
      <c r="K25" s="34"/>
      <c r="L25" s="29">
        <v>780</v>
      </c>
      <c r="M25" s="27">
        <f>(L25-534)*0.406</f>
        <v>99.876</v>
      </c>
      <c r="N25" s="21">
        <v>348</v>
      </c>
      <c r="O25" s="20">
        <f>(N25-233)*0.654</f>
        <v>75.21000000000001</v>
      </c>
      <c r="P25" s="20">
        <v>670</v>
      </c>
      <c r="Q25" s="20">
        <f>(P25-420)*0.303</f>
        <v>75.75</v>
      </c>
      <c r="R25" s="33"/>
      <c r="S25" s="31"/>
      <c r="T25" s="33"/>
      <c r="U25" s="31"/>
      <c r="V25" s="33"/>
      <c r="W25" s="31"/>
      <c r="X25" s="31">
        <f t="shared" si="6"/>
        <v>250.836</v>
      </c>
      <c r="Y25" s="1"/>
    </row>
    <row r="26" spans="1:25" s="4" customFormat="1" ht="23.25" customHeight="1">
      <c r="A26" s="5">
        <v>22</v>
      </c>
      <c r="B26" s="40" t="s">
        <v>151</v>
      </c>
      <c r="C26" s="41" t="s">
        <v>152</v>
      </c>
      <c r="D26" s="41"/>
      <c r="E26" s="42" t="s">
        <v>12</v>
      </c>
      <c r="F26" s="37" t="s">
        <v>187</v>
      </c>
      <c r="G26" s="31">
        <f>(6.4-F26)*66.66</f>
        <v>53.328000000000046</v>
      </c>
      <c r="H26" s="37" t="s">
        <v>197</v>
      </c>
      <c r="I26" s="31">
        <f>(13.4-H26)*23.81</f>
        <v>83.335</v>
      </c>
      <c r="J26" s="36" t="s">
        <v>221</v>
      </c>
      <c r="K26" s="31">
        <f>(36.2-J26)*10.21</f>
        <v>74.53300000000004</v>
      </c>
      <c r="L26" s="28">
        <v>581</v>
      </c>
      <c r="M26" s="27">
        <f>(L26-534)*0.406</f>
        <v>19.082</v>
      </c>
      <c r="N26" s="20">
        <v>0</v>
      </c>
      <c r="O26" s="20">
        <v>0</v>
      </c>
      <c r="P26" s="20">
        <v>440</v>
      </c>
      <c r="Q26" s="20">
        <f>(P26-420)*0.303</f>
        <v>6.06</v>
      </c>
      <c r="R26" s="33"/>
      <c r="S26" s="31"/>
      <c r="T26" s="33"/>
      <c r="U26" s="31"/>
      <c r="V26" s="33"/>
      <c r="W26" s="31"/>
      <c r="X26" s="31">
        <f t="shared" si="6"/>
        <v>236.33800000000008</v>
      </c>
      <c r="Y26" s="6"/>
    </row>
    <row r="27" spans="1:25" s="4" customFormat="1" ht="23.25" customHeight="1">
      <c r="A27" s="5">
        <v>23</v>
      </c>
      <c r="B27" s="40" t="s">
        <v>139</v>
      </c>
      <c r="C27" s="41" t="s">
        <v>140</v>
      </c>
      <c r="D27" s="41"/>
      <c r="E27" s="42" t="s">
        <v>3</v>
      </c>
      <c r="F27" s="32" t="s">
        <v>186</v>
      </c>
      <c r="G27" s="31">
        <f>(6.4-F27)*66.66</f>
        <v>66.66</v>
      </c>
      <c r="H27" s="32" t="s">
        <v>198</v>
      </c>
      <c r="I27" s="31">
        <f>(13.4-H27)*23.81</f>
        <v>76.19200000000002</v>
      </c>
      <c r="J27" s="36" t="s">
        <v>229</v>
      </c>
      <c r="K27" s="31">
        <f>(36.2-J27)*10.21</f>
        <v>55.13400000000003</v>
      </c>
      <c r="L27" s="44"/>
      <c r="M27" s="44"/>
      <c r="N27" s="44"/>
      <c r="O27" s="44"/>
      <c r="P27" s="44"/>
      <c r="Q27" s="44"/>
      <c r="R27" s="33"/>
      <c r="S27" s="31"/>
      <c r="T27" s="33"/>
      <c r="U27" s="31"/>
      <c r="V27" s="33"/>
      <c r="W27" s="31"/>
      <c r="X27" s="31">
        <f t="shared" si="6"/>
        <v>197.98600000000005</v>
      </c>
      <c r="Y27" s="1"/>
    </row>
    <row r="28" spans="1:25" ht="23.25" customHeight="1">
      <c r="A28" s="5">
        <v>24</v>
      </c>
      <c r="B28" s="40" t="s">
        <v>141</v>
      </c>
      <c r="C28" s="41" t="s">
        <v>142</v>
      </c>
      <c r="D28" s="41"/>
      <c r="E28" s="42" t="s">
        <v>7</v>
      </c>
      <c r="F28" s="36" t="s">
        <v>183</v>
      </c>
      <c r="G28" s="31">
        <f>(6.4-F28)*66.66</f>
        <v>59.99400000000002</v>
      </c>
      <c r="H28" s="32" t="s">
        <v>201</v>
      </c>
      <c r="I28" s="31">
        <f>(13.4-H28)*23.81</f>
        <v>66.668</v>
      </c>
      <c r="J28" s="36" t="s">
        <v>224</v>
      </c>
      <c r="K28" s="31">
        <f>(36.2-J28)*10.21</f>
        <v>67.38600000000002</v>
      </c>
      <c r="L28" s="44"/>
      <c r="M28" s="44"/>
      <c r="N28" s="44"/>
      <c r="O28" s="44"/>
      <c r="P28" s="44"/>
      <c r="Q28" s="44"/>
      <c r="R28" s="33"/>
      <c r="S28" s="31"/>
      <c r="T28" s="33"/>
      <c r="U28" s="31"/>
      <c r="V28" s="33"/>
      <c r="W28" s="31"/>
      <c r="X28" s="31">
        <f t="shared" si="6"/>
        <v>194.04800000000006</v>
      </c>
      <c r="Y28" s="4"/>
    </row>
    <row r="29" spans="1:24" ht="23.25" customHeight="1">
      <c r="A29" s="5">
        <v>25</v>
      </c>
      <c r="B29" s="40" t="s">
        <v>58</v>
      </c>
      <c r="C29" s="41" t="s">
        <v>59</v>
      </c>
      <c r="D29" s="41"/>
      <c r="E29" s="42" t="s">
        <v>17</v>
      </c>
      <c r="F29" s="30" t="s">
        <v>188</v>
      </c>
      <c r="G29" s="31">
        <f>(6.4-F29)*66.66</f>
        <v>46.662000000000006</v>
      </c>
      <c r="H29" s="30" t="s">
        <v>193</v>
      </c>
      <c r="I29" s="31">
        <f>(13.4-H29)*23.81</f>
        <v>64.28700000000002</v>
      </c>
      <c r="J29" s="36" t="s">
        <v>227</v>
      </c>
      <c r="K29" s="31">
        <f>(36.2-J29)*10.21</f>
        <v>57.176000000000016</v>
      </c>
      <c r="L29" s="44"/>
      <c r="M29" s="44"/>
      <c r="N29" s="44"/>
      <c r="O29" s="44"/>
      <c r="P29" s="44"/>
      <c r="Q29" s="44"/>
      <c r="R29" s="33"/>
      <c r="S29" s="31"/>
      <c r="T29" s="33"/>
      <c r="U29" s="31"/>
      <c r="V29" s="33"/>
      <c r="W29" s="31"/>
      <c r="X29" s="31">
        <f t="shared" si="6"/>
        <v>168.12500000000006</v>
      </c>
    </row>
    <row r="30" spans="1:24" ht="23.25" customHeight="1">
      <c r="A30" s="5">
        <v>26</v>
      </c>
      <c r="B30" s="40" t="s">
        <v>90</v>
      </c>
      <c r="C30" s="41" t="s">
        <v>91</v>
      </c>
      <c r="D30" s="41"/>
      <c r="E30" s="42" t="s">
        <v>15</v>
      </c>
      <c r="F30" s="35"/>
      <c r="G30" s="34"/>
      <c r="H30" s="35"/>
      <c r="I30" s="34"/>
      <c r="J30" s="35"/>
      <c r="K30" s="34"/>
      <c r="L30" s="19">
        <v>659</v>
      </c>
      <c r="M30" s="27">
        <f>(L30-534)*0.406</f>
        <v>50.75</v>
      </c>
      <c r="N30" s="20">
        <v>284</v>
      </c>
      <c r="O30" s="20">
        <f>(N30-233)*0.654</f>
        <v>33.354</v>
      </c>
      <c r="P30" s="20">
        <v>650</v>
      </c>
      <c r="Q30" s="20">
        <f>(P30-420)*0.303</f>
        <v>69.69</v>
      </c>
      <c r="R30" s="33"/>
      <c r="S30" s="31"/>
      <c r="T30" s="33"/>
      <c r="U30" s="31"/>
      <c r="V30" s="33"/>
      <c r="W30" s="31"/>
      <c r="X30" s="31">
        <f t="shared" si="6"/>
        <v>153.79399999999998</v>
      </c>
    </row>
    <row r="31" spans="1:24" ht="23.25" customHeight="1">
      <c r="A31" s="5">
        <v>27</v>
      </c>
      <c r="B31" s="40" t="s">
        <v>164</v>
      </c>
      <c r="C31" s="41" t="s">
        <v>165</v>
      </c>
      <c r="D31" s="41"/>
      <c r="E31" s="42" t="s">
        <v>7</v>
      </c>
      <c r="F31" s="30" t="s">
        <v>188</v>
      </c>
      <c r="G31" s="31">
        <f>(6.4-F31)*66.66</f>
        <v>46.662000000000006</v>
      </c>
      <c r="H31" s="30" t="s">
        <v>206</v>
      </c>
      <c r="I31" s="31">
        <f>(13.4-H31)*23.81</f>
        <v>57.144000000000005</v>
      </c>
      <c r="J31" s="36" t="s">
        <v>232</v>
      </c>
      <c r="K31" s="31">
        <f>(36.2-J31)*10.21</f>
        <v>46.966000000000015</v>
      </c>
      <c r="L31" s="44"/>
      <c r="M31" s="44"/>
      <c r="N31" s="44"/>
      <c r="O31" s="44"/>
      <c r="P31" s="44"/>
      <c r="Q31" s="44"/>
      <c r="R31" s="33"/>
      <c r="S31" s="31"/>
      <c r="T31" s="33"/>
      <c r="U31" s="31"/>
      <c r="V31" s="33"/>
      <c r="W31" s="31"/>
      <c r="X31" s="31">
        <f t="shared" si="6"/>
        <v>150.77200000000002</v>
      </c>
    </row>
    <row r="32" spans="1:24" ht="23.25" customHeight="1">
      <c r="A32" s="5">
        <v>28</v>
      </c>
      <c r="B32" s="40" t="s">
        <v>84</v>
      </c>
      <c r="C32" s="41" t="s">
        <v>85</v>
      </c>
      <c r="D32" s="41"/>
      <c r="E32" s="42" t="s">
        <v>12</v>
      </c>
      <c r="F32" s="35"/>
      <c r="G32" s="34"/>
      <c r="H32" s="35"/>
      <c r="I32" s="34"/>
      <c r="J32" s="35"/>
      <c r="K32" s="34"/>
      <c r="L32" s="28">
        <v>714</v>
      </c>
      <c r="M32" s="27">
        <f>(L32-534)*0.406</f>
        <v>73.08</v>
      </c>
      <c r="N32" s="20">
        <v>313</v>
      </c>
      <c r="O32" s="20">
        <f>(N32-233)*0.654</f>
        <v>52.32</v>
      </c>
      <c r="P32" s="20">
        <v>500</v>
      </c>
      <c r="Q32" s="20">
        <f>(P32-420)*0.303</f>
        <v>24.24</v>
      </c>
      <c r="R32" s="33"/>
      <c r="S32" s="31"/>
      <c r="T32" s="33"/>
      <c r="U32" s="31"/>
      <c r="V32" s="33"/>
      <c r="W32" s="31"/>
      <c r="X32" s="31">
        <f t="shared" si="6"/>
        <v>149.64000000000001</v>
      </c>
    </row>
    <row r="33" spans="1:25" s="4" customFormat="1" ht="23.25" customHeight="1">
      <c r="A33" s="5">
        <v>29</v>
      </c>
      <c r="B33" s="40" t="s">
        <v>147</v>
      </c>
      <c r="C33" s="41" t="s">
        <v>148</v>
      </c>
      <c r="D33" s="41"/>
      <c r="E33" s="42" t="s">
        <v>17</v>
      </c>
      <c r="F33" s="30" t="s">
        <v>189</v>
      </c>
      <c r="G33" s="31">
        <f>(6.4-F33)*66.66</f>
        <v>39.99600000000003</v>
      </c>
      <c r="H33" s="30" t="s">
        <v>208</v>
      </c>
      <c r="I33" s="31">
        <f>(13.4-H33)*23.81</f>
        <v>61.90599999999999</v>
      </c>
      <c r="J33" s="36" t="s">
        <v>234</v>
      </c>
      <c r="K33" s="31">
        <f>(36.2-J33)*10.21</f>
        <v>40.84</v>
      </c>
      <c r="L33" s="44"/>
      <c r="M33" s="44"/>
      <c r="N33" s="44"/>
      <c r="O33" s="44"/>
      <c r="P33" s="44"/>
      <c r="Q33" s="44"/>
      <c r="R33" s="33"/>
      <c r="S33" s="31"/>
      <c r="T33" s="33"/>
      <c r="U33" s="31"/>
      <c r="V33" s="33"/>
      <c r="W33" s="31"/>
      <c r="X33" s="31">
        <f t="shared" si="6"/>
        <v>142.74200000000002</v>
      </c>
      <c r="Y33" s="1"/>
    </row>
    <row r="34" spans="1:25" ht="23.25" customHeight="1">
      <c r="A34" s="5">
        <v>30</v>
      </c>
      <c r="B34" s="40" t="s">
        <v>53</v>
      </c>
      <c r="C34" s="41" t="s">
        <v>54</v>
      </c>
      <c r="D34" s="41"/>
      <c r="E34" s="42" t="s">
        <v>57</v>
      </c>
      <c r="F34" s="37" t="s">
        <v>188</v>
      </c>
      <c r="G34" s="31">
        <f>(6.4-F34)*66.66</f>
        <v>46.662000000000006</v>
      </c>
      <c r="H34" s="37" t="s">
        <v>207</v>
      </c>
      <c r="I34" s="31">
        <f>(13.4-H34)*23.81</f>
        <v>40.477000000000025</v>
      </c>
      <c r="J34" s="36" t="s">
        <v>233</v>
      </c>
      <c r="K34" s="31">
        <f>(36.2-J34)*10.21</f>
        <v>45.94500000000004</v>
      </c>
      <c r="L34" s="44"/>
      <c r="M34" s="44"/>
      <c r="N34" s="44"/>
      <c r="O34" s="44"/>
      <c r="P34" s="44"/>
      <c r="Q34" s="44"/>
      <c r="R34" s="33"/>
      <c r="S34" s="31"/>
      <c r="T34" s="33"/>
      <c r="U34" s="31"/>
      <c r="V34" s="33"/>
      <c r="W34" s="31"/>
      <c r="X34" s="31">
        <f t="shared" si="6"/>
        <v>133.0840000000001</v>
      </c>
      <c r="Y34" s="6"/>
    </row>
    <row r="35" spans="1:25" ht="23.25" customHeight="1">
      <c r="A35" s="5">
        <v>31</v>
      </c>
      <c r="B35" s="40" t="s">
        <v>251</v>
      </c>
      <c r="C35" s="41" t="s">
        <v>252</v>
      </c>
      <c r="D35" s="41"/>
      <c r="E35" s="42" t="s">
        <v>14</v>
      </c>
      <c r="F35" s="38"/>
      <c r="G35" s="34"/>
      <c r="H35" s="38"/>
      <c r="I35" s="34"/>
      <c r="J35" s="35"/>
      <c r="K35" s="34"/>
      <c r="L35" s="28">
        <v>587</v>
      </c>
      <c r="M35" s="27">
        <f>(L35-534)*0.406</f>
        <v>21.518</v>
      </c>
      <c r="N35" s="20">
        <v>280</v>
      </c>
      <c r="O35" s="20">
        <f>(N35-233)*0.654</f>
        <v>30.738</v>
      </c>
      <c r="P35" s="20">
        <v>640</v>
      </c>
      <c r="Q35" s="20">
        <f>(P35-420)*0.303</f>
        <v>66.66</v>
      </c>
      <c r="R35" s="33"/>
      <c r="S35" s="31"/>
      <c r="T35" s="33"/>
      <c r="U35" s="31"/>
      <c r="V35" s="33"/>
      <c r="W35" s="31"/>
      <c r="X35" s="31">
        <f t="shared" si="6"/>
        <v>118.916</v>
      </c>
      <c r="Y35" s="6"/>
    </row>
    <row r="36" spans="1:24" ht="23.25" customHeight="1">
      <c r="A36" s="5">
        <v>32</v>
      </c>
      <c r="B36" s="40" t="s">
        <v>103</v>
      </c>
      <c r="C36" s="41" t="s">
        <v>62</v>
      </c>
      <c r="D36" s="41"/>
      <c r="E36" s="42" t="s">
        <v>27</v>
      </c>
      <c r="F36" s="30" t="s">
        <v>188</v>
      </c>
      <c r="G36" s="31">
        <f>(6.4-F36)*66.66</f>
        <v>46.662000000000006</v>
      </c>
      <c r="H36" s="30" t="s">
        <v>209</v>
      </c>
      <c r="I36" s="31">
        <f>(13.4-H36)*23.81</f>
        <v>38.09599999999999</v>
      </c>
      <c r="J36" s="36" t="s">
        <v>235</v>
      </c>
      <c r="K36" s="31">
        <f>(36.2-J36)*10.21</f>
        <v>23.483000000000047</v>
      </c>
      <c r="L36" s="44"/>
      <c r="M36" s="44"/>
      <c r="N36" s="44"/>
      <c r="O36" s="44"/>
      <c r="P36" s="44"/>
      <c r="Q36" s="44"/>
      <c r="R36" s="33"/>
      <c r="S36" s="31"/>
      <c r="T36" s="33"/>
      <c r="U36" s="31"/>
      <c r="V36" s="33"/>
      <c r="W36" s="31"/>
      <c r="X36" s="31">
        <f t="shared" si="6"/>
        <v>108.24100000000004</v>
      </c>
    </row>
    <row r="37" spans="1:24" ht="23.25" customHeight="1">
      <c r="A37" s="5">
        <v>33</v>
      </c>
      <c r="B37" s="40" t="s">
        <v>155</v>
      </c>
      <c r="C37" s="41" t="s">
        <v>156</v>
      </c>
      <c r="D37" s="41"/>
      <c r="E37" s="42" t="s">
        <v>7</v>
      </c>
      <c r="F37" s="39"/>
      <c r="G37" s="31"/>
      <c r="H37" s="30" t="s">
        <v>204</v>
      </c>
      <c r="I37" s="31">
        <f>(13.4-H37)*23.81</f>
        <v>50.00099999999999</v>
      </c>
      <c r="J37" s="36" t="s">
        <v>231</v>
      </c>
      <c r="K37" s="31">
        <f>(36.2-J37)*10.21</f>
        <v>51.05000000000004</v>
      </c>
      <c r="L37" s="44"/>
      <c r="M37" s="44"/>
      <c r="N37" s="44"/>
      <c r="O37" s="44"/>
      <c r="P37" s="44"/>
      <c r="Q37" s="44"/>
      <c r="R37" s="33"/>
      <c r="S37" s="31"/>
      <c r="T37" s="33"/>
      <c r="U37" s="31"/>
      <c r="V37" s="33"/>
      <c r="W37" s="31"/>
      <c r="X37" s="31">
        <f t="shared" si="6"/>
        <v>101.05100000000003</v>
      </c>
    </row>
    <row r="38" spans="1:25" s="4" customFormat="1" ht="23.25" customHeight="1">
      <c r="A38" s="5">
        <v>34</v>
      </c>
      <c r="B38" s="40" t="s">
        <v>137</v>
      </c>
      <c r="C38" s="41" t="s">
        <v>247</v>
      </c>
      <c r="D38" s="41"/>
      <c r="E38" s="42" t="s">
        <v>3</v>
      </c>
      <c r="F38" s="34"/>
      <c r="G38" s="34"/>
      <c r="H38" s="35"/>
      <c r="I38" s="34"/>
      <c r="J38" s="34"/>
      <c r="K38" s="34"/>
      <c r="L38" s="45">
        <v>636</v>
      </c>
      <c r="M38" s="30">
        <f>(L38-534)*0.406</f>
        <v>41.412000000000006</v>
      </c>
      <c r="N38" s="36">
        <v>288</v>
      </c>
      <c r="O38" s="36">
        <f aca="true" t="shared" si="7" ref="O38:O44">(N38-233)*0.654</f>
        <v>35.97</v>
      </c>
      <c r="P38" s="36">
        <v>490</v>
      </c>
      <c r="Q38" s="36">
        <f aca="true" t="shared" si="8" ref="Q38:Q44">(P38-420)*0.303</f>
        <v>21.21</v>
      </c>
      <c r="R38" s="33"/>
      <c r="S38" s="31"/>
      <c r="T38" s="33"/>
      <c r="U38" s="31"/>
      <c r="V38" s="33"/>
      <c r="W38" s="31"/>
      <c r="X38" s="31">
        <f t="shared" si="6"/>
        <v>98.59200000000001</v>
      </c>
      <c r="Y38" s="1"/>
    </row>
    <row r="39" spans="1:24" ht="23.25" customHeight="1">
      <c r="A39" s="5">
        <v>35</v>
      </c>
      <c r="B39" s="40" t="s">
        <v>249</v>
      </c>
      <c r="C39" s="41" t="s">
        <v>150</v>
      </c>
      <c r="D39" s="41"/>
      <c r="E39" s="42" t="s">
        <v>250</v>
      </c>
      <c r="F39" s="35"/>
      <c r="G39" s="34"/>
      <c r="H39" s="35"/>
      <c r="I39" s="34"/>
      <c r="J39" s="35"/>
      <c r="K39" s="34"/>
      <c r="L39" s="43">
        <v>548</v>
      </c>
      <c r="M39" s="30">
        <f>(L39-534)*0.406</f>
        <v>5.684</v>
      </c>
      <c r="N39" s="36">
        <v>267</v>
      </c>
      <c r="O39" s="36">
        <f t="shared" si="7"/>
        <v>22.236</v>
      </c>
      <c r="P39" s="36">
        <v>610</v>
      </c>
      <c r="Q39" s="36">
        <f t="shared" si="8"/>
        <v>57.57</v>
      </c>
      <c r="R39" s="33"/>
      <c r="S39" s="31"/>
      <c r="T39" s="33"/>
      <c r="U39" s="31"/>
      <c r="V39" s="33"/>
      <c r="W39" s="31"/>
      <c r="X39" s="31">
        <f t="shared" si="6"/>
        <v>85.49000000000001</v>
      </c>
    </row>
    <row r="40" spans="1:25" ht="23.25" customHeight="1">
      <c r="A40" s="5">
        <v>36</v>
      </c>
      <c r="B40" s="40" t="s">
        <v>92</v>
      </c>
      <c r="C40" s="41" t="s">
        <v>76</v>
      </c>
      <c r="D40" s="41"/>
      <c r="E40" s="42" t="s">
        <v>14</v>
      </c>
      <c r="F40" s="38"/>
      <c r="G40" s="34"/>
      <c r="H40" s="38"/>
      <c r="I40" s="34"/>
      <c r="J40" s="35"/>
      <c r="K40" s="34"/>
      <c r="L40" s="43">
        <v>0</v>
      </c>
      <c r="M40" s="30">
        <v>0</v>
      </c>
      <c r="N40" s="36">
        <v>284</v>
      </c>
      <c r="O40" s="36">
        <f t="shared" si="7"/>
        <v>33.354</v>
      </c>
      <c r="P40" s="36">
        <v>580</v>
      </c>
      <c r="Q40" s="36">
        <f t="shared" si="8"/>
        <v>48.48</v>
      </c>
      <c r="R40" s="33"/>
      <c r="S40" s="31"/>
      <c r="T40" s="33"/>
      <c r="U40" s="31"/>
      <c r="V40" s="33"/>
      <c r="W40" s="31"/>
      <c r="X40" s="31">
        <f t="shared" si="6"/>
        <v>81.834</v>
      </c>
      <c r="Y40" s="6"/>
    </row>
    <row r="41" spans="1:24" ht="23.25" customHeight="1">
      <c r="A41" s="5">
        <v>37</v>
      </c>
      <c r="B41" s="40" t="s">
        <v>82</v>
      </c>
      <c r="C41" s="41" t="s">
        <v>83</v>
      </c>
      <c r="D41" s="41"/>
      <c r="E41" s="42" t="s">
        <v>12</v>
      </c>
      <c r="F41" s="35"/>
      <c r="G41" s="34"/>
      <c r="H41" s="35"/>
      <c r="I41" s="34"/>
      <c r="J41" s="35"/>
      <c r="K41" s="34"/>
      <c r="L41" s="43">
        <v>0</v>
      </c>
      <c r="M41" s="30">
        <v>0</v>
      </c>
      <c r="N41" s="36">
        <v>252</v>
      </c>
      <c r="O41" s="36">
        <f t="shared" si="7"/>
        <v>12.426</v>
      </c>
      <c r="P41" s="36">
        <v>630</v>
      </c>
      <c r="Q41" s="36">
        <f t="shared" si="8"/>
        <v>63.629999999999995</v>
      </c>
      <c r="R41" s="33"/>
      <c r="S41" s="31"/>
      <c r="T41" s="33"/>
      <c r="U41" s="31"/>
      <c r="V41" s="33"/>
      <c r="W41" s="31"/>
      <c r="X41" s="31">
        <f t="shared" si="6"/>
        <v>76.056</v>
      </c>
    </row>
    <row r="42" spans="1:24" ht="23.25" customHeight="1">
      <c r="A42" s="5">
        <v>38</v>
      </c>
      <c r="B42" s="40" t="s">
        <v>88</v>
      </c>
      <c r="C42" s="41" t="s">
        <v>89</v>
      </c>
      <c r="D42" s="41"/>
      <c r="E42" s="42" t="s">
        <v>11</v>
      </c>
      <c r="F42" s="35"/>
      <c r="G42" s="34"/>
      <c r="H42" s="35"/>
      <c r="I42" s="34"/>
      <c r="J42" s="35"/>
      <c r="K42" s="34"/>
      <c r="L42" s="43">
        <v>608</v>
      </c>
      <c r="M42" s="30">
        <f>(L42-534)*0.406</f>
        <v>30.044</v>
      </c>
      <c r="N42" s="36">
        <v>264</v>
      </c>
      <c r="O42" s="36">
        <f t="shared" si="7"/>
        <v>20.274</v>
      </c>
      <c r="P42" s="36">
        <v>500</v>
      </c>
      <c r="Q42" s="36">
        <f t="shared" si="8"/>
        <v>24.24</v>
      </c>
      <c r="R42" s="33"/>
      <c r="S42" s="31"/>
      <c r="T42" s="33"/>
      <c r="U42" s="31"/>
      <c r="V42" s="33"/>
      <c r="W42" s="31"/>
      <c r="X42" s="31">
        <f t="shared" si="6"/>
        <v>74.55799999999999</v>
      </c>
    </row>
    <row r="43" spans="1:24" ht="23.25" customHeight="1">
      <c r="A43" s="5">
        <v>39</v>
      </c>
      <c r="B43" s="40" t="s">
        <v>94</v>
      </c>
      <c r="C43" s="41">
        <v>40998</v>
      </c>
      <c r="D43" s="41"/>
      <c r="E43" s="42" t="s">
        <v>26</v>
      </c>
      <c r="F43" s="35"/>
      <c r="G43" s="34"/>
      <c r="H43" s="35"/>
      <c r="I43" s="34"/>
      <c r="J43" s="35"/>
      <c r="K43" s="34"/>
      <c r="L43" s="43">
        <v>0</v>
      </c>
      <c r="M43" s="30">
        <v>0</v>
      </c>
      <c r="N43" s="36">
        <v>282</v>
      </c>
      <c r="O43" s="36">
        <f t="shared" si="7"/>
        <v>32.046</v>
      </c>
      <c r="P43" s="36">
        <v>530</v>
      </c>
      <c r="Q43" s="36">
        <f t="shared" si="8"/>
        <v>33.33</v>
      </c>
      <c r="R43" s="33"/>
      <c r="S43" s="31"/>
      <c r="T43" s="33"/>
      <c r="U43" s="31"/>
      <c r="V43" s="33"/>
      <c r="W43" s="31"/>
      <c r="X43" s="31">
        <f t="shared" si="6"/>
        <v>65.376</v>
      </c>
    </row>
    <row r="44" spans="1:24" ht="23.25" customHeight="1">
      <c r="A44" s="5">
        <v>40</v>
      </c>
      <c r="B44" s="40" t="s">
        <v>248</v>
      </c>
      <c r="C44" s="41" t="s">
        <v>179</v>
      </c>
      <c r="D44" s="41"/>
      <c r="E44" s="42" t="s">
        <v>16</v>
      </c>
      <c r="F44" s="35"/>
      <c r="G44" s="34"/>
      <c r="H44" s="35"/>
      <c r="I44" s="34"/>
      <c r="J44" s="35"/>
      <c r="K44" s="34"/>
      <c r="L44" s="43">
        <v>643</v>
      </c>
      <c r="M44" s="30">
        <f>(L44-534)*0.406</f>
        <v>44.254000000000005</v>
      </c>
      <c r="N44" s="36">
        <v>265</v>
      </c>
      <c r="O44" s="36">
        <f t="shared" si="7"/>
        <v>20.928</v>
      </c>
      <c r="P44" s="36">
        <v>420</v>
      </c>
      <c r="Q44" s="36">
        <f t="shared" si="8"/>
        <v>0</v>
      </c>
      <c r="R44" s="33"/>
      <c r="S44" s="31"/>
      <c r="T44" s="33"/>
      <c r="U44" s="31"/>
      <c r="V44" s="33"/>
      <c r="W44" s="31"/>
      <c r="X44" s="31">
        <f t="shared" si="6"/>
        <v>65.182</v>
      </c>
    </row>
    <row r="45" spans="1:24" ht="23.25" customHeight="1">
      <c r="A45" s="5">
        <v>41</v>
      </c>
      <c r="B45" s="40" t="s">
        <v>163</v>
      </c>
      <c r="C45" s="41" t="s">
        <v>93</v>
      </c>
      <c r="D45" s="41"/>
      <c r="E45" s="42" t="s">
        <v>7</v>
      </c>
      <c r="F45" s="34"/>
      <c r="G45" s="34"/>
      <c r="H45" s="32" t="s">
        <v>193</v>
      </c>
      <c r="I45" s="31">
        <f>(13.4-H45)*23.81</f>
        <v>64.28700000000002</v>
      </c>
      <c r="J45" s="34"/>
      <c r="K45" s="34"/>
      <c r="L45" s="34"/>
      <c r="M45" s="34"/>
      <c r="N45" s="34"/>
      <c r="O45" s="34"/>
      <c r="P45" s="34"/>
      <c r="Q45" s="34"/>
      <c r="R45" s="33"/>
      <c r="S45" s="31"/>
      <c r="T45" s="33"/>
      <c r="U45" s="31"/>
      <c r="V45" s="33"/>
      <c r="W45" s="31"/>
      <c r="X45" s="31">
        <f t="shared" si="6"/>
        <v>64.28700000000002</v>
      </c>
    </row>
    <row r="46" spans="1:24" ht="23.25" customHeight="1">
      <c r="A46" s="5">
        <v>42</v>
      </c>
      <c r="B46" s="40" t="s">
        <v>55</v>
      </c>
      <c r="C46" s="41" t="s">
        <v>56</v>
      </c>
      <c r="D46" s="41"/>
      <c r="E46" s="42" t="s">
        <v>14</v>
      </c>
      <c r="F46" s="32" t="s">
        <v>191</v>
      </c>
      <c r="G46" s="31">
        <f>(6.4-F46)*66.66</f>
        <v>0</v>
      </c>
      <c r="H46" s="32" t="s">
        <v>210</v>
      </c>
      <c r="I46" s="31">
        <f>(13.4-H46)*23.81</f>
        <v>26.190999999999992</v>
      </c>
      <c r="J46" s="36" t="s">
        <v>236</v>
      </c>
      <c r="K46" s="31">
        <f>(36.2-J46)*10.21</f>
        <v>20.42</v>
      </c>
      <c r="L46" s="34"/>
      <c r="M46" s="34"/>
      <c r="N46" s="34"/>
      <c r="O46" s="34"/>
      <c r="P46" s="34"/>
      <c r="Q46" s="34"/>
      <c r="R46" s="33"/>
      <c r="S46" s="31"/>
      <c r="T46" s="33"/>
      <c r="U46" s="31"/>
      <c r="V46" s="33"/>
      <c r="W46" s="31"/>
      <c r="X46" s="31">
        <f t="shared" si="6"/>
        <v>46.61099999999999</v>
      </c>
    </row>
    <row r="47" spans="1:24" ht="23.25" customHeight="1">
      <c r="A47" s="5">
        <v>43</v>
      </c>
      <c r="B47" s="40" t="s">
        <v>86</v>
      </c>
      <c r="C47" s="41" t="s">
        <v>87</v>
      </c>
      <c r="D47" s="41"/>
      <c r="E47" s="42" t="s">
        <v>12</v>
      </c>
      <c r="F47" s="35"/>
      <c r="G47" s="34"/>
      <c r="H47" s="35"/>
      <c r="I47" s="34"/>
      <c r="J47" s="35"/>
      <c r="K47" s="34"/>
      <c r="L47" s="46">
        <v>553</v>
      </c>
      <c r="M47" s="30">
        <f>(L47-534)*0.406</f>
        <v>7.714</v>
      </c>
      <c r="N47" s="47">
        <v>260</v>
      </c>
      <c r="O47" s="36">
        <f>(N47-233)*0.654</f>
        <v>17.658</v>
      </c>
      <c r="P47" s="36">
        <v>480</v>
      </c>
      <c r="Q47" s="36">
        <f>(P47-420)*0.303</f>
        <v>18.18</v>
      </c>
      <c r="R47" s="33"/>
      <c r="S47" s="31"/>
      <c r="T47" s="33"/>
      <c r="U47" s="31"/>
      <c r="V47" s="33"/>
      <c r="W47" s="31"/>
      <c r="X47" s="31">
        <f t="shared" si="6"/>
        <v>43.552</v>
      </c>
    </row>
    <row r="48" spans="1:24" ht="23.25" customHeight="1">
      <c r="A48" s="5">
        <v>44</v>
      </c>
      <c r="B48" s="40" t="s">
        <v>102</v>
      </c>
      <c r="C48" s="41">
        <v>41168</v>
      </c>
      <c r="D48" s="41"/>
      <c r="E48" s="42" t="s">
        <v>27</v>
      </c>
      <c r="F48" s="30" t="s">
        <v>192</v>
      </c>
      <c r="G48" s="31">
        <f>(6.4-F48)*66.66</f>
        <v>6.666000000000035</v>
      </c>
      <c r="H48" s="32" t="s">
        <v>211</v>
      </c>
      <c r="I48" s="31">
        <f>(13.4-H48)*23.81</f>
        <v>0</v>
      </c>
      <c r="J48" s="36" t="s">
        <v>237</v>
      </c>
      <c r="K48" s="31">
        <f>(36.2-J48)*10.21</f>
        <v>0</v>
      </c>
      <c r="L48" s="34"/>
      <c r="M48" s="34"/>
      <c r="N48" s="34"/>
      <c r="O48" s="34"/>
      <c r="P48" s="34"/>
      <c r="Q48" s="34"/>
      <c r="R48" s="33"/>
      <c r="S48" s="31"/>
      <c r="T48" s="33"/>
      <c r="U48" s="31"/>
      <c r="V48" s="33"/>
      <c r="W48" s="31"/>
      <c r="X48" s="31">
        <f t="shared" si="6"/>
        <v>6.666000000000035</v>
      </c>
    </row>
    <row r="49" spans="1:25" ht="23.25" customHeight="1">
      <c r="A49" s="5">
        <v>45</v>
      </c>
      <c r="B49" s="40" t="s">
        <v>80</v>
      </c>
      <c r="C49" s="41" t="s">
        <v>81</v>
      </c>
      <c r="D49" s="41"/>
      <c r="E49" s="42" t="s">
        <v>12</v>
      </c>
      <c r="F49" s="38"/>
      <c r="G49" s="34"/>
      <c r="H49" s="38"/>
      <c r="I49" s="34"/>
      <c r="J49" s="35"/>
      <c r="K49" s="34"/>
      <c r="L49" s="43">
        <v>0</v>
      </c>
      <c r="M49" s="30">
        <v>0</v>
      </c>
      <c r="N49" s="36">
        <v>233</v>
      </c>
      <c r="O49" s="36">
        <f>(N49-233)*0.654</f>
        <v>0</v>
      </c>
      <c r="P49" s="36">
        <v>0</v>
      </c>
      <c r="Q49" s="36">
        <v>0</v>
      </c>
      <c r="R49" s="33"/>
      <c r="S49" s="31"/>
      <c r="T49" s="33"/>
      <c r="U49" s="31"/>
      <c r="V49" s="33"/>
      <c r="W49" s="31"/>
      <c r="X49" s="31">
        <f t="shared" si="6"/>
        <v>0</v>
      </c>
      <c r="Y49" s="6"/>
    </row>
    <row r="50" spans="1:4" ht="15.75">
      <c r="A50" s="7"/>
      <c r="B50" s="8"/>
      <c r="C50" s="9"/>
      <c r="D50" s="9"/>
    </row>
    <row r="51" spans="1:10" ht="15.75">
      <c r="A51" s="7"/>
      <c r="B51" s="8"/>
      <c r="C51" s="9"/>
      <c r="D51" s="9"/>
      <c r="E51" s="13" t="s">
        <v>171</v>
      </c>
      <c r="F51" s="14">
        <v>4.9</v>
      </c>
      <c r="H51" s="11">
        <v>9.2</v>
      </c>
      <c r="J51" s="11">
        <v>26.4</v>
      </c>
    </row>
    <row r="52" spans="1:10" ht="15.75">
      <c r="A52" s="7"/>
      <c r="B52" s="8"/>
      <c r="C52" s="9"/>
      <c r="D52" s="9"/>
      <c r="E52" s="13" t="s">
        <v>172</v>
      </c>
      <c r="F52" s="14">
        <v>6.4</v>
      </c>
      <c r="H52" s="11">
        <v>13.4</v>
      </c>
      <c r="J52" s="11">
        <v>36.2</v>
      </c>
    </row>
    <row r="53" spans="1:10" ht="15.75">
      <c r="A53" s="7"/>
      <c r="B53" s="8"/>
      <c r="C53" s="9"/>
      <c r="D53" s="9"/>
      <c r="E53" s="13" t="s">
        <v>173</v>
      </c>
      <c r="F53" s="14">
        <v>1.5</v>
      </c>
      <c r="H53" s="11">
        <v>4.2</v>
      </c>
      <c r="J53" s="11">
        <v>9.8</v>
      </c>
    </row>
    <row r="54" spans="5:10" ht="12.75">
      <c r="E54" s="13" t="s">
        <v>174</v>
      </c>
      <c r="F54" s="11">
        <v>66.66</v>
      </c>
      <c r="H54" s="11">
        <v>23.81</v>
      </c>
      <c r="J54" s="11">
        <v>10.2</v>
      </c>
    </row>
  </sheetData>
  <sheetProtection/>
  <mergeCells count="16">
    <mergeCell ref="X3:X4"/>
    <mergeCell ref="N3:O3"/>
    <mergeCell ref="P3:Q3"/>
    <mergeCell ref="R3:S3"/>
    <mergeCell ref="T3:U3"/>
    <mergeCell ref="V3:W3"/>
    <mergeCell ref="A1:X2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2023-05-23T05:11:23Z</cp:lastPrinted>
  <dcterms:created xsi:type="dcterms:W3CDTF">1996-10-08T23:32:33Z</dcterms:created>
  <dcterms:modified xsi:type="dcterms:W3CDTF">2023-05-23T05:18:30Z</dcterms:modified>
  <cp:category/>
  <cp:version/>
  <cp:contentType/>
  <cp:contentStatus/>
</cp:coreProperties>
</file>